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12"/>
  <workbookPr codeName="ThisWorkbook"/>
  <mc:AlternateContent xmlns:mc="http://schemas.openxmlformats.org/markup-compatibility/2006">
    <mc:Choice Requires="x15">
      <x15ac:absPath xmlns:x15ac="http://schemas.microsoft.com/office/spreadsheetml/2010/11/ac" url="https://hiscox.sharepoint.com/sites/MarketingInsightTeam/Shared Documents/01 - Marketing/02 - Produits/02 - Assurances Professionnelles/02 - CyberClear/2025 06 - Relaunch Cyber/Documents finalisés/"/>
    </mc:Choice>
  </mc:AlternateContent>
  <xr:revisionPtr revIDLastSave="19" documentId="13_ncr:1_{2E86777A-941B-468A-BAF6-E9F983EF23F4}" xr6:coauthVersionLast="47" xr6:coauthVersionMax="47" xr10:uidLastSave="{4E1E3319-8791-49AF-9F9A-4DB712E55471}"/>
  <bookViews>
    <workbookView xWindow="-120" yWindow="-120" windowWidth="29040" windowHeight="17520" xr2:uid="{D0707AD4-50F8-4782-8C91-5F84E42A9754}"/>
  </bookViews>
  <sheets>
    <sheet name="Questionnaire" sheetId="6" r:id="rId1"/>
    <sheet name="Glossaire non contractuel" sheetId="7" r:id="rId2"/>
  </sheets>
  <definedNames>
    <definedName name="_xlnm.Print_Area" localSheetId="0">Questionnaire!$A$1:$K$255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230" i="6" l="1"/>
  <c r="H231" i="6"/>
  <c r="H232" i="6"/>
  <c r="H229" i="6"/>
  <c r="G226" i="6" l="1"/>
  <c r="C143" i="6" l="1"/>
  <c r="E150" i="6"/>
  <c r="E222" i="6"/>
  <c r="E220" i="6"/>
  <c r="E218" i="6"/>
  <c r="E216" i="6"/>
  <c r="E214" i="6"/>
  <c r="E212" i="6"/>
  <c r="E206" i="6"/>
  <c r="B212" i="6"/>
  <c r="E204" i="6"/>
  <c r="E200" i="6"/>
  <c r="E202" i="6"/>
  <c r="E194" i="6"/>
  <c r="E192" i="6"/>
  <c r="E190" i="6"/>
  <c r="E184" i="6"/>
  <c r="E180" i="6"/>
  <c r="E176" i="6"/>
  <c r="E170" i="6"/>
  <c r="E172" i="6"/>
  <c r="E164" i="6"/>
  <c r="E160" i="6"/>
  <c r="E154" i="6"/>
  <c r="E118" i="6"/>
  <c r="E141" i="6"/>
  <c r="E147" i="6"/>
  <c r="B147" i="6"/>
  <c r="E139" i="6"/>
  <c r="E137" i="6"/>
  <c r="E135" i="6"/>
  <c r="E110" i="6"/>
  <c r="B118" i="6"/>
  <c r="C124" i="6"/>
  <c r="E126" i="6"/>
  <c r="E122" i="6"/>
  <c r="E120" i="6"/>
  <c r="E98" i="6"/>
  <c r="E104" i="6"/>
  <c r="B104" i="6"/>
  <c r="E96" i="6"/>
  <c r="E88" i="6"/>
  <c r="E73" i="6"/>
  <c r="E75" i="6"/>
  <c r="E78" i="6"/>
  <c r="E90" i="6"/>
  <c r="B90" i="6"/>
  <c r="E86" i="6"/>
  <c r="E84" i="6"/>
  <c r="B84" i="6"/>
  <c r="C76" i="6"/>
  <c r="B73" i="6" l="1"/>
  <c r="B110" i="6"/>
  <c r="D14" i="6"/>
  <c r="E14" i="6" s="1"/>
  <c r="E32" i="6"/>
  <c r="G45" i="6"/>
  <c r="C240" i="6"/>
  <c r="B222" i="6" l="1"/>
  <c r="B220" i="6"/>
  <c r="B218" i="6"/>
  <c r="B216" i="6"/>
  <c r="B214" i="6"/>
  <c r="B206" i="6"/>
  <c r="B204" i="6"/>
  <c r="B202" i="6"/>
  <c r="B194" i="6"/>
  <c r="B192" i="6"/>
  <c r="B190" i="6"/>
  <c r="B184" i="6"/>
  <c r="B180" i="6"/>
  <c r="B176" i="6"/>
  <c r="B172" i="6"/>
  <c r="B170" i="6"/>
  <c r="B164" i="6"/>
  <c r="B160" i="6"/>
  <c r="B154" i="6"/>
  <c r="B150" i="6"/>
  <c r="B143" i="6"/>
  <c r="B126" i="6"/>
  <c r="B122" i="6"/>
  <c r="D67" i="6"/>
  <c r="D65" i="6"/>
  <c r="D63" i="6"/>
  <c r="B120" i="6"/>
  <c r="E18" i="6"/>
  <c r="C43" i="6"/>
  <c r="E26" i="6"/>
  <c r="B200" i="6"/>
  <c r="C186" i="6"/>
  <c r="B186" i="6"/>
  <c r="C166" i="6"/>
  <c r="B166" i="6"/>
  <c r="C156" i="6"/>
  <c r="B156" i="6"/>
  <c r="B134" i="6" l="1"/>
  <c r="C128" i="6"/>
  <c r="B128" i="6"/>
  <c r="B124" i="6"/>
  <c r="B98" i="6"/>
  <c r="B96" i="6"/>
  <c r="B88" i="6"/>
  <c r="B86" i="6"/>
  <c r="B78" i="6"/>
  <c r="B75" i="6"/>
  <c r="C67" i="6"/>
  <c r="C65" i="6"/>
  <c r="C63" i="6"/>
  <c r="C23" i="6"/>
  <c r="C24" i="6"/>
  <c r="C22" i="6"/>
  <c r="C21" i="6"/>
  <c r="C20" i="6"/>
  <c r="C252" i="6" l="1"/>
  <c r="G233" i="6" l="1"/>
  <c r="I233" i="6"/>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2">
    <bk>
      <extLst>
        <ext uri="{3e2802c4-a4d2-4d8b-9148-e3be6c30e623}">
          <xlrd:rvb i="0"/>
        </ext>
      </extLst>
    </bk>
    <bk>
      <extLst>
        <ext uri="{3e2802c4-a4d2-4d8b-9148-e3be6c30e623}">
          <xlrd:rvb i="1"/>
        </ext>
      </extLst>
    </bk>
  </futureMetadata>
  <valueMetadata count="2">
    <bk>
      <rc t="1" v="0"/>
    </bk>
    <bk>
      <rc t="1" v="1"/>
    </bk>
  </valueMetadata>
</metadata>
</file>

<file path=xl/sharedStrings.xml><?xml version="1.0" encoding="utf-8"?>
<sst xmlns="http://schemas.openxmlformats.org/spreadsheetml/2006/main" count="191" uniqueCount="145">
  <si>
    <t>I. Souscripteur</t>
  </si>
  <si>
    <t>*</t>
  </si>
  <si>
    <t>Raison sociale</t>
  </si>
  <si>
    <t>Adresse de la société</t>
  </si>
  <si>
    <t xml:space="preserve">Code postal </t>
  </si>
  <si>
    <t xml:space="preserve">Ville </t>
  </si>
  <si>
    <t>Pays</t>
  </si>
  <si>
    <t>Nom(s) de domaine</t>
  </si>
  <si>
    <t>Nombre de filiales à assurer</t>
  </si>
  <si>
    <t>Avez-vous une ou plusieurs filiale(s) basée(s)
en Polynésie française ou en Nouvelle-Calédonie ?</t>
  </si>
  <si>
    <t>Activité</t>
  </si>
  <si>
    <r>
      <rPr>
        <sz val="10"/>
        <color theme="1"/>
        <rFont val="Arial"/>
        <family val="2"/>
      </rPr>
      <t>Activité exercée</t>
    </r>
  </si>
  <si>
    <t>Confirmez-vous ne pas réaliser une activité listée ci-dessous : 
- Institutions financières et services financiers
- Assurances (agents, courtiers ou tout autre intermédiaire),
- Agences de notation
- Réseaux sociaux
- Fournisseur d'utilités (énergie, eau, électricité, gaz, etc.)
- Parcs d'attractions
- Portails et processeurs de paiement</t>
  </si>
  <si>
    <t>Bénéficiaires effectifs</t>
  </si>
  <si>
    <t>Nom 1</t>
  </si>
  <si>
    <t xml:space="preserve">Nom 2  </t>
  </si>
  <si>
    <t>Nom 3</t>
  </si>
  <si>
    <t>Nom 4</t>
  </si>
  <si>
    <t>II. Risque à assurer</t>
  </si>
  <si>
    <t>Chiffre d'affaires total</t>
  </si>
  <si>
    <t>Dernier exercice consolidé</t>
  </si>
  <si>
    <t>Exercice en cours / prévisionnel</t>
  </si>
  <si>
    <t>Exercice à venir</t>
  </si>
  <si>
    <t>Chiffre d'affaires par zone géographique</t>
  </si>
  <si>
    <t>Export</t>
  </si>
  <si>
    <t>Filiale(s) Locale(s)</t>
  </si>
  <si>
    <t>EEE</t>
  </si>
  <si>
    <t>USA/Canada</t>
  </si>
  <si>
    <t>Reste du monde</t>
  </si>
  <si>
    <t xml:space="preserve">Si vous avez-vous un ou plusieurs site(s) de commerce en ligne, préciser le pourcentage de revenu généré ou le montant </t>
  </si>
  <si>
    <t>Pourcentage</t>
  </si>
  <si>
    <t xml:space="preserve">Montant </t>
  </si>
  <si>
    <t>Nombre d'employés</t>
  </si>
  <si>
    <t>Montant du plafond de garantie souhaité</t>
  </si>
  <si>
    <t>Montant de la franchise souhaitée</t>
  </si>
  <si>
    <t>III. Exposition au risque</t>
  </si>
  <si>
    <t xml:space="preserve">Si vous souhaitez connaître votre exposition financière au risque cyber, veuillez sélectionner votre catégorie d'activité </t>
  </si>
  <si>
    <t>Services</t>
  </si>
  <si>
    <t>Autres (industrie, commerce...)</t>
  </si>
  <si>
    <t>IV. Déclarations</t>
  </si>
  <si>
    <t>Filiales</t>
  </si>
  <si>
    <t>Commentaires</t>
  </si>
  <si>
    <t>de l'assuré</t>
  </si>
  <si>
    <t>L'ensemble des filiales utilisent-elles le même Système informatique ?</t>
  </si>
  <si>
    <t>Disposent-elles du même niveau de sécurité que le souscripteur de la police ?</t>
  </si>
  <si>
    <t>Les réseaux sont-ils segmentés et capables de fonctionner indépendamment les uns des autres ?</t>
  </si>
  <si>
    <t>Données</t>
  </si>
  <si>
    <t xml:space="preserve">Nombre de données sensibles (au sens du RGPD) collectées ou détenues </t>
  </si>
  <si>
    <t>Confirmez-vous que les données sensibles (au sens du RGPD) font l’objet d’un chiffrement (256bits) au repos, sur l’ensemble de votre système informatique (en ce inclus les ordinateurs portables, les téléphones mobiles ?</t>
  </si>
  <si>
    <t>Avez-vous mis en place une politique formelle et des procédures concernant la rétention, la destruction et la suppression des données ?</t>
  </si>
  <si>
    <t>Confirmez-vous que vos employés, qui ont accès aux données sensibles (au sens du RGPD), participent chaque année à des formations sur la sensibilisation à la protection des données et aux risques cyber ?</t>
  </si>
  <si>
    <t>Les données en transit font-elles l'objet d'un chiffrement (256 bits) ?</t>
  </si>
  <si>
    <t>Transactions bancaires</t>
  </si>
  <si>
    <t xml:space="preserve">Des transactions bancaires transitent-elles sur votre système informatique ? </t>
  </si>
  <si>
    <t>Etes-vous conforme au dernier standard PCI-DSS ?</t>
  </si>
  <si>
    <t>Quel est le nombre annuel de transaction par carte bancaire ?</t>
  </si>
  <si>
    <t>Mises à jour</t>
  </si>
  <si>
    <t>Vos logiciels et systèmes (y compris antivirus et pare-feu) sont-ils mis à jour dans les 30 jours suivants la mise à disposition de patchs par le fabricant ?</t>
  </si>
  <si>
    <t>Les correctifs et nouveaux codes sont-ils testés dans un environnement de test distinct avant déploiement dans l’environnement réel ?</t>
  </si>
  <si>
    <t>Systèmes d'exploitations</t>
  </si>
  <si>
    <t>Utilisez-vous des systèmes d’exploitation dont les mises à jour ne sont plus supportées par le fabricant ?</t>
  </si>
  <si>
    <t>Les systèmes dont les mises à jour ne sont plus supportées font-ils l'objet d'une segmentation stricte du reste du système informatique et sont-ils déconnectés d'internet ?</t>
  </si>
  <si>
    <t>Sauvegardes</t>
  </si>
  <si>
    <t>Effectuez-vous des sauvegardes de l’ensemble de vos systèmes au moins toutes les semaines ?</t>
  </si>
  <si>
    <t>Vos sauvegardes sont-elles uniquement accessibles à partir de comptes dédiés ou avec un accès nécessitant l’authentification multifactorielle ?</t>
  </si>
  <si>
    <t>La rétention de vos sauvegardes est-elle égale ou supérieure à 90 jours ?</t>
  </si>
  <si>
    <t>Vos sauvegardes sont-elles immuables (ne pouvant être altérées) ?</t>
  </si>
  <si>
    <t>Avez-vous une stratégie de sauvegarde en place ?</t>
  </si>
  <si>
    <t>Réalisez-vous des tests de sauvegarde ?</t>
  </si>
  <si>
    <t>Accès à distance</t>
  </si>
  <si>
    <t>Avez-vous accès au système informatique de vos clients ?</t>
  </si>
  <si>
    <t>Fournissez-vous un des services listés à vos clients :</t>
  </si>
  <si>
    <t>Gestion des sauvegardes</t>
  </si>
  <si>
    <t>Administration et gestion des solutions de gestion des identités et des accès, telles que Active Directory</t>
  </si>
  <si>
    <t>Gestion de la cybersécurité</t>
  </si>
  <si>
    <t>Gestion du courrier électronique</t>
  </si>
  <si>
    <t>Autorisation d'accès</t>
  </si>
  <si>
    <t>Limitez-vous les privilèges des utilisateurs à ceux qui en ont besoin tout en veillant à couper l’accès après le départ d’un collaborateur de l’entreprise ?</t>
  </si>
  <si>
    <t>(La suppression des accès à un ancien collaborateur peut être effectuée jusqu’à 3 mois après le départ)</t>
  </si>
  <si>
    <t>Avez-vous mis en place deux comptes pour les administrateurs : un premier compte avec privilèges et un second compte sans privilèges pour la gestion quotidienne (comme la gestion des emails etc…) ?</t>
  </si>
  <si>
    <t>Pare-feux</t>
  </si>
  <si>
    <t>Avez-vous mis en place des firewalls sur tout le périmètre réseau ? Sur l’ensemble des actifs ? WAF ?</t>
  </si>
  <si>
    <t>Responsable de la sécurité informatique</t>
  </si>
  <si>
    <t>Avez-vous nommé un responsable de la sécurité informatique et de la confidentialité des données au sein de votre organisation ?</t>
  </si>
  <si>
    <t>Externalisation de services</t>
  </si>
  <si>
    <t>Avez-vous externalisé certains de vos services internes auprès de prestataires tiers y compris informatiques ?</t>
  </si>
  <si>
    <t>Hébergement</t>
  </si>
  <si>
    <t>Si vous hébergez vos propres données, confirmez-vous que vos données et systèmes informatiques sont hébergées dans deux ou plusieurs datacenters situés à plus de 350km les uns des autres ?</t>
  </si>
  <si>
    <t>Si votre hébergement est externalisé, Confirmez-vous que votre hébergeur s’engage à vous fournir une disponibilité au moins égale à 99.9% et est certifié ISO27001 et héberge vos Systèmes Informatiques dans deux ou plusieurs datacenters situés à plus de 350km les uns des autres ?</t>
  </si>
  <si>
    <t>Tests d'intrusion</t>
  </si>
  <si>
    <t>Avez-vous mis en place des tests d’intrusion et à quelle fréquence ?</t>
  </si>
  <si>
    <t>Scan de vulnérabilité</t>
  </si>
  <si>
    <t>Réalisez-vous annuellement des scans de vulnérabilités sur votre système informatique ?</t>
  </si>
  <si>
    <t>Plan de continuité ou de reprise d'activité</t>
  </si>
  <si>
    <t>Avez-vous mis en place un plan de continuité d’activité ou un plan de reprise d’activité suite à incident cyber incluant le scénario de rançongiciel ?</t>
  </si>
  <si>
    <t>Détection</t>
  </si>
  <si>
    <t>Vos fichiers journaux (logs) et alertes de failles de sécurité sont-ils conservés au moins 90 jours ?</t>
  </si>
  <si>
    <t>Vos fichiers journaux (logs) et alertes de failles de sécurité font-ils l’objet d’une sauvegarde ?</t>
  </si>
  <si>
    <t>Utilisez-vous une des solutions suivantes pour analyser vos fichiers journaux (logs) et alertes de failles de sécurité : SIEM, SOC interne, SOC externe managé ?</t>
  </si>
  <si>
    <t>Cyber fraude</t>
  </si>
  <si>
    <t>Désirez-vous souscrire l'option cyber-fraude ?</t>
  </si>
  <si>
    <t>Confirmez-vous avoir recours à l’authentification multifactorielle pour contrôler l’intégralité des accès aux comptes web-mail (par exemple Office 365 ou Gsuite) ?</t>
  </si>
  <si>
    <t>Vérifiez-vous l’extrait casier judiciaire B3 de vos employés qui ont accès à votre service informatique ?</t>
  </si>
  <si>
    <t>A quelles vérifications procédez-vous lorsque vous ajoutez, modifiez ou retirez un bénéficiaire bancaire ?</t>
  </si>
  <si>
    <t>Les fonctions d’ordonnancement et de paiement sont séparées au sein de votre organisation ?</t>
  </si>
  <si>
    <t>Technologie opérationnelle (OT)</t>
  </si>
  <si>
    <t>Avez-vous recours à de la technologie opérationnelle dans le cadre de votre activité telle que les systèmes de contrôle industriel (ICS), le contrôle de supervision et l'acquisition de données (SCADA), les systèmes de contrôle distribués (DCS) ?</t>
  </si>
  <si>
    <t>Si un accès à distance à l'OT est possible, l’authentification multifactorielle est-elle nécessaire pour contrôler l’ensemble de ces accès à distance ?</t>
  </si>
  <si>
    <t>Lorsque l’accès à l’OT est possible par le système informatique ou que l’OT est connecté à internet, confirmez-vous que l’OT suit les mêmes règles de sécurité que votre système informatique et notamment sans que cela soit limitatif sur les cadences de mises à jour, l’absence de systèmes obsolètes, sauvegardes ?</t>
  </si>
  <si>
    <t>Existe-t-il une segmentation entre les systèmes et réseaux IT et OT ?</t>
  </si>
  <si>
    <t>Confirmez-vous que les administrateurs de votre système informatique et votre technologie opérationnelle opèrent sur des comptes administrateurs distincts ?</t>
  </si>
  <si>
    <t>Confirmez-vous que les règles de sécurité des pare-feux sont gérés par les administrateurs OT ?</t>
  </si>
  <si>
    <t>Sauvegardez-vous ou documentez-vous les configuration de vos technologies opérationnelles ?</t>
  </si>
  <si>
    <t>V. Sinistres</t>
  </si>
  <si>
    <t>Avez-vous subi un sinistre cyber au cours des 5 dernières années, que celui-ci ait été indemnisé, assuré, ou non ?</t>
  </si>
  <si>
    <t>Date</t>
  </si>
  <si>
    <t>Coût</t>
  </si>
  <si>
    <t>Circonstances</t>
  </si>
  <si>
    <t>Moyen de protection mis en place</t>
  </si>
  <si>
    <t>Cout sinistre</t>
  </si>
  <si>
    <t>Nombre de ligne couts renseignées</t>
  </si>
  <si>
    <t>Avez-vous fait l'objet d'une ou plusieurs enquête(s) administrative(s) ?</t>
  </si>
  <si>
    <t>Avez-vous connaissance d’évènements ou circonstances pouvant donner lieu à la mise en jeu de la garantie ?</t>
  </si>
  <si>
    <t>Est-ce qu'un contrat d'assurance Cyber a été résilié par un autre assureur au cours des 5 dernières années ?</t>
  </si>
  <si>
    <t xml:space="preserve">VIII. Déclaration </t>
  </si>
  <si>
    <t>Je déclare ne pas être déjà assuré en Cyber auprès d'Hiscox ou ne pas avoir demandé de proposition d'assurance au cours des trois derniers mois.</t>
  </si>
  <si>
    <t>Je déclare ne pas avoir souscrit un contrat auprès d'Hiscox ayant fait ou faisant l'objet d'une résiliation pour impayé.</t>
  </si>
  <si>
    <t>Je déclare avoir pris connaissance que le présent questionnaire n'est pas exclusif de questions futures.</t>
  </si>
  <si>
    <t>Je déclare qu’à ma connaissance, tous les renseignements donnés, que le questionnaire ait été rempli de ma main ou de celle de mon mandataire, sont exacts.</t>
  </si>
  <si>
    <r>
      <t>Je reconnais être informé(e) de l’</t>
    </r>
    <r>
      <rPr>
        <b/>
        <sz val="10"/>
        <color rgb="FF000000"/>
        <rFont val="Arial"/>
        <family val="2"/>
      </rPr>
      <t>obligation de sincérité des réponses</t>
    </r>
    <r>
      <rPr>
        <sz val="10"/>
        <color rgb="FF000000"/>
        <rFont val="Arial"/>
        <family val="2"/>
      </rPr>
      <t xml:space="preserve"> au présent questionnaire et des conséquences qui résulteraient </t>
    </r>
    <r>
      <rPr>
        <b/>
        <sz val="10"/>
        <color rgb="FF000000"/>
        <rFont val="Arial"/>
        <family val="2"/>
      </rPr>
      <t>d’une omission ou d’une fausse déclaration</t>
    </r>
    <r>
      <rPr>
        <sz val="10"/>
        <color rgb="FF000000"/>
        <rFont val="Arial"/>
        <family val="2"/>
      </rPr>
      <t>,</t>
    </r>
  </si>
  <si>
    <r>
      <t xml:space="preserve">à savoir la </t>
    </r>
    <r>
      <rPr>
        <b/>
        <sz val="10"/>
        <color rgb="FF000000"/>
        <rFont val="Arial"/>
        <family val="2"/>
      </rPr>
      <t>nullité du contrat</t>
    </r>
    <r>
      <rPr>
        <sz val="10"/>
        <color rgb="FF000000"/>
        <rFont val="Arial"/>
        <family val="2"/>
      </rPr>
      <t xml:space="preserve"> (Article L 113-8 du Code des Assurances) </t>
    </r>
    <r>
      <rPr>
        <b/>
        <sz val="10"/>
        <color rgb="FF000000"/>
        <rFont val="Arial"/>
        <family val="2"/>
      </rPr>
      <t>ou la réduction des indemnités</t>
    </r>
    <r>
      <rPr>
        <sz val="10"/>
        <color rgb="FF000000"/>
        <rFont val="Arial"/>
        <family val="2"/>
      </rPr>
      <t xml:space="preserve"> (Article L 113-9 du Code des Assurances).</t>
    </r>
  </si>
  <si>
    <t>En signant cette déclaration, je ne suis pas tenu(e) d’accepter les termes de la proposition d’assurance faite par les assureurs, mais dans le cas où un contrat serait accepté</t>
  </si>
  <si>
    <r>
      <rPr>
        <b/>
        <sz val="10"/>
        <color rgb="FF000000"/>
        <rFont val="Arial"/>
        <family val="2"/>
      </rPr>
      <t>les déclarations faites dans ce questionnaire feront partie intégrante du contrat et lui serviront de base</t>
    </r>
    <r>
      <rPr>
        <sz val="10"/>
        <color rgb="FF000000"/>
        <rFont val="Arial"/>
        <family val="2"/>
      </rPr>
      <t xml:space="preserve">. </t>
    </r>
  </si>
  <si>
    <r>
      <t xml:space="preserve">Si vous souhaitez obtenir votre devis, assurez vous d'avoir renseigné toutes les informations nécessaires (informations du risque ET du client)
et adressez nous le questionnaire à l'adresse suivante : </t>
    </r>
    <r>
      <rPr>
        <b/>
        <u/>
        <sz val="10"/>
        <color rgb="FFFF0000"/>
        <rFont val="Arial"/>
        <family val="2"/>
      </rPr>
      <t>hiscox.asspro@hiscox.fr</t>
    </r>
  </si>
  <si>
    <t>Glossaire non contractuel :</t>
  </si>
  <si>
    <r>
      <t xml:space="preserve">Marge brute d’exploitation  :  </t>
    </r>
    <r>
      <rPr>
        <sz val="9"/>
        <color rgb="FF000000"/>
        <rFont val="Arial"/>
        <family val="2"/>
      </rPr>
      <t>schématiquement et suivant le plan comptable, il s’agit de la différence entre les produits d’exploitations HT d’une part (comptes 70, 71 et 72) et les charges variables d’exploitation HT d’autre part (comptes 601, 6021, 6026, 607, 6241 et 6242) ; charges variables dont il faut retrancher les rabais, remises et ristournes (compte 609), ainsi que la variation des stocks (comptes 6031, 6032 et 6037).</t>
    </r>
  </si>
  <si>
    <r>
      <t>Données sensibles :</t>
    </r>
    <r>
      <rPr>
        <sz val="9"/>
        <color rgb="FF000000"/>
        <rFont val="Arial"/>
        <family val="2"/>
      </rPr>
      <t xml:space="preserve"> au sens du Règlement européen sur la protection des données personnelles </t>
    </r>
  </si>
  <si>
    <r>
      <t xml:space="preserve">DMZ :  </t>
    </r>
    <r>
      <rPr>
        <sz val="9"/>
        <color rgb="FF000000"/>
        <rFont val="Arial"/>
        <family val="2"/>
      </rPr>
      <t>en cybersécurité, une DMZ ( zone démilitarisée) est un sous-réseau qui héberge les unités et/ou serveurs d'une entreprise accessibles ou visibles depuis internet, donc plus exposés. La DMZ agit en zone tampon séparée du réseau interne par un second firewall, séparant donc techniquement le réseau interne du réseau exposé à internet.</t>
    </r>
  </si>
  <si>
    <r>
      <rPr>
        <b/>
        <sz val="9"/>
        <color rgb="FF000000"/>
        <rFont val="Arial"/>
        <family val="2"/>
      </rPr>
      <t>Les données et systèmes critiques</t>
    </r>
    <r>
      <rPr>
        <sz val="9"/>
        <color rgb="FF000000"/>
        <rFont val="Arial"/>
        <family val="2"/>
      </rPr>
      <t xml:space="preserve"> sont définis comme ceux dont l'indisponibilité ou le maintien hors ligne plus de 24 heures, engendreraient pour vous une perte de revenus</t>
    </r>
  </si>
  <si>
    <r>
      <t>Niveau de Tier et Certification HDS : </t>
    </r>
    <r>
      <rPr>
        <sz val="9"/>
        <color theme="1"/>
        <rFont val="Arial"/>
        <family val="2"/>
      </rPr>
      <t>le niveau de Tier est indiqué par votre prestataire d’hébergement, il se classe en niveaux de 1 à 4, 4 étant le plus élevé. La certification HDS (Hébergement données de santé à caractère personnel) est nécessaire dès que vous recueillez à l'occasion d'activités de prévention, de diagnostic, de soins ou de suivi social et médico-social des données de santés.</t>
    </r>
  </si>
  <si>
    <r>
      <rPr>
        <b/>
        <sz val="9"/>
        <color rgb="FF000000"/>
        <rFont val="Arial"/>
        <family val="2"/>
      </rPr>
      <t>Administrateur :</t>
    </r>
    <r>
      <rPr>
        <sz val="9"/>
        <color rgb="FF000000"/>
        <rFont val="Arial"/>
        <family val="2"/>
      </rPr>
      <t xml:space="preserve"> une session </t>
    </r>
    <r>
      <rPr>
        <b/>
        <sz val="9"/>
        <color rgb="FF000000"/>
        <rFont val="Arial"/>
        <family val="2"/>
      </rPr>
      <t>administrateur</t>
    </r>
    <r>
      <rPr>
        <sz val="9"/>
        <color rgb="FF000000"/>
        <rFont val="Arial"/>
        <family val="2"/>
      </rPr>
      <t xml:space="preserve"> </t>
    </r>
    <r>
      <rPr>
        <sz val="9"/>
        <color rgb="FF1E1E1E"/>
        <rFont val="Arial"/>
        <family val="2"/>
      </rPr>
      <t xml:space="preserve">permet notamment de modifier des paramètres de sécurité, installer/désinstaller des logiciels et des composants matériels, accéder à tous les fichiers de l’ordinateur et/ou du réseau et procéder à des modifications sur les autres comptes d’utilisateurs. </t>
    </r>
  </si>
  <si>
    <r>
      <t xml:space="preserve">Politique de moindre privilège : </t>
    </r>
    <r>
      <rPr>
        <sz val="9"/>
        <color rgb="FF000000"/>
        <rFont val="Arial"/>
        <family val="2"/>
      </rPr>
      <t>les utilisateurs de votre système informatique n’ont accès qu’aux applications et données strictement nécessaires à l’exécution de leur mission, en d’autres termes ne sont accordés que les minimums requis à l’exercice de leur mission.</t>
    </r>
  </si>
  <si>
    <r>
      <rPr>
        <b/>
        <sz val="9"/>
        <color theme="1"/>
        <rFont val="Arial"/>
        <family val="2"/>
      </rPr>
      <t>Authentification à double facteurs/à multiple facteurs (A2F/MFA) </t>
    </r>
    <r>
      <rPr>
        <sz val="9"/>
        <color theme="1"/>
        <rFont val="Arial"/>
        <family val="2"/>
      </rPr>
      <t>: au-delà du nom d'utilisateur et du mot de passe, s'ajoute la réception d'un code de sécurité que seul l'utilisateur authentique pourra recevoir sur son téléphone, sa messagerie ou une application spécifique d'authentification.</t>
    </r>
  </si>
  <si>
    <r>
      <rPr>
        <b/>
        <sz val="9"/>
        <color rgb="FF000000"/>
        <rFont val="Arial"/>
        <family val="2"/>
      </rPr>
      <t xml:space="preserve">WAF (Web application Firewall) : </t>
    </r>
    <r>
      <rPr>
        <sz val="9"/>
        <color rgb="FF000000"/>
        <rFont val="Arial"/>
        <family val="2"/>
      </rPr>
      <t xml:space="preserve">un WAF est un dispositif de sécurité essentiel protégeant les applications Web qui ont leurs vulnérabilités spécifiques. Il se distingue du pare-feu classique qui est lui placé au niveau du périmètre de votre réseau. </t>
    </r>
  </si>
  <si>
    <r>
      <t xml:space="preserve">Règle de sauvegarde 3/2/1 : </t>
    </r>
    <r>
      <rPr>
        <sz val="9"/>
        <color rgb="FF000000"/>
        <rFont val="Arial"/>
        <family val="2"/>
      </rPr>
      <t xml:space="preserve">elle signifie que vous devez disposer de </t>
    </r>
    <r>
      <rPr>
        <b/>
        <sz val="9"/>
        <color rgb="FF000000"/>
        <rFont val="Arial"/>
        <family val="2"/>
      </rPr>
      <t>3</t>
    </r>
    <r>
      <rPr>
        <sz val="9"/>
        <color rgb="FF000000"/>
        <rFont val="Arial"/>
        <family val="2"/>
      </rPr>
      <t xml:space="preserve"> copies de vos données, sur </t>
    </r>
    <r>
      <rPr>
        <b/>
        <sz val="9"/>
        <color rgb="FF000000"/>
        <rFont val="Arial"/>
        <family val="2"/>
      </rPr>
      <t>2</t>
    </r>
    <r>
      <rPr>
        <sz val="9"/>
        <color rgb="FF000000"/>
        <rFont val="Arial"/>
        <family val="2"/>
      </rPr>
      <t xml:space="preserve"> supports différents, et conserver au moins 1 copie de sauvegarde hors site. C’est une pratique gage de résilience notamment face aux attaques de type ransomware par cryptage des données.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</si>
</sst>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 &quot;€&quot;"/>
    <numFmt numFmtId="165" formatCode="#,##0\ &quot;€&quot;"/>
  </numFmts>
  <fonts count="46">
    <font>
      <sz val="10"/>
      <color theme="1"/>
      <name val="Arial"/>
      <family val="2"/>
    </font>
    <font>
      <b/>
      <sz val="10"/>
      <color theme="0"/>
      <name val="Arial"/>
      <family val="2"/>
    </font>
    <font>
      <b/>
      <sz val="9"/>
      <name val="Arial"/>
      <family val="2"/>
    </font>
    <font>
      <i/>
      <sz val="10"/>
      <color theme="1"/>
      <name val="Arial"/>
      <family val="2"/>
    </font>
    <font>
      <sz val="10"/>
      <name val="Arial"/>
      <family val="2"/>
    </font>
    <font>
      <i/>
      <sz val="10"/>
      <color rgb="FFC00000"/>
      <name val="Arial"/>
      <family val="2"/>
    </font>
    <font>
      <sz val="10"/>
      <color rgb="FF000000"/>
      <name val="Arial"/>
      <family val="2"/>
    </font>
    <font>
      <b/>
      <sz val="10"/>
      <color rgb="FF000000"/>
      <name val="Arial"/>
      <family val="2"/>
    </font>
    <font>
      <b/>
      <sz val="10"/>
      <color theme="1"/>
      <name val="Arial"/>
      <family val="2"/>
    </font>
    <font>
      <i/>
      <sz val="9"/>
      <color rgb="FF000000"/>
      <name val="Arial"/>
      <family val="2"/>
    </font>
    <font>
      <sz val="10"/>
      <color theme="0"/>
      <name val="Arial"/>
      <family val="2"/>
    </font>
    <font>
      <sz val="11"/>
      <color theme="1"/>
      <name val="Calibri"/>
      <family val="2"/>
      <scheme val="minor"/>
    </font>
    <font>
      <sz val="10"/>
      <color theme="5"/>
      <name val="Arial"/>
      <family val="2"/>
    </font>
    <font>
      <u/>
      <sz val="10"/>
      <color theme="10"/>
      <name val="Arial"/>
      <family val="2"/>
    </font>
    <font>
      <b/>
      <sz val="10"/>
      <name val="Arial"/>
      <family val="2"/>
    </font>
    <font>
      <b/>
      <sz val="10"/>
      <color rgb="FFD44A92"/>
      <name val="Arial"/>
      <family val="2"/>
    </font>
    <font>
      <sz val="10"/>
      <color rgb="FFD44A92"/>
      <name val="Arial"/>
      <family val="2"/>
    </font>
    <font>
      <b/>
      <sz val="11"/>
      <color theme="0"/>
      <name val="Arial"/>
      <family val="2"/>
    </font>
    <font>
      <b/>
      <i/>
      <sz val="8"/>
      <color theme="0"/>
      <name val="Arial"/>
      <family val="2"/>
    </font>
    <font>
      <b/>
      <sz val="11"/>
      <color theme="1"/>
      <name val="Arial"/>
      <family val="2"/>
    </font>
    <font>
      <b/>
      <sz val="14"/>
      <color theme="3"/>
      <name val="Arial"/>
      <family val="2"/>
    </font>
    <font>
      <sz val="10"/>
      <color theme="3"/>
      <name val="Arial"/>
      <family val="2"/>
    </font>
    <font>
      <b/>
      <sz val="16"/>
      <color theme="3"/>
      <name val="Arial"/>
      <family val="2"/>
    </font>
    <font>
      <b/>
      <sz val="13"/>
      <name val="Arial"/>
      <family val="2"/>
    </font>
    <font>
      <i/>
      <sz val="9"/>
      <color theme="1"/>
      <name val="Arial"/>
      <family val="2"/>
    </font>
    <font>
      <u/>
      <sz val="10"/>
      <color theme="1"/>
      <name val="Arial"/>
      <family val="2"/>
    </font>
    <font>
      <b/>
      <i/>
      <sz val="11"/>
      <color theme="3"/>
      <name val="Arial"/>
      <family val="2"/>
    </font>
    <font>
      <b/>
      <i/>
      <sz val="10"/>
      <color theme="3"/>
      <name val="Arial"/>
      <family val="2"/>
    </font>
    <font>
      <b/>
      <u/>
      <sz val="10"/>
      <color theme="1"/>
      <name val="Arial"/>
      <family val="2"/>
    </font>
    <font>
      <i/>
      <sz val="16"/>
      <color theme="3"/>
      <name val="Arial"/>
      <family val="2"/>
    </font>
    <font>
      <b/>
      <i/>
      <sz val="9"/>
      <color rgb="FFFF0000"/>
      <name val="Arial"/>
      <family val="2"/>
    </font>
    <font>
      <b/>
      <sz val="10"/>
      <color theme="10"/>
      <name val="Arial"/>
      <family val="2"/>
    </font>
    <font>
      <b/>
      <u/>
      <sz val="10"/>
      <color rgb="FFFF0000"/>
      <name val="Arial"/>
      <family val="2"/>
    </font>
    <font>
      <b/>
      <i/>
      <sz val="9"/>
      <color theme="3"/>
      <name val="Arial"/>
      <family val="2"/>
    </font>
    <font>
      <sz val="10"/>
      <color rgb="FFFF0000"/>
      <name val="Arial"/>
      <family val="2"/>
    </font>
    <font>
      <b/>
      <sz val="9"/>
      <color rgb="FF000000"/>
      <name val="Arial"/>
      <family val="2"/>
    </font>
    <font>
      <sz val="9"/>
      <color rgb="FF000000"/>
      <name val="Arial"/>
      <family val="2"/>
    </font>
    <font>
      <b/>
      <sz val="9"/>
      <color theme="1"/>
      <name val="Arial"/>
      <family val="2"/>
    </font>
    <font>
      <sz val="9"/>
      <color theme="1"/>
      <name val="Arial"/>
      <family val="2"/>
    </font>
    <font>
      <b/>
      <sz val="9"/>
      <color rgb="FF1E1E1E"/>
      <name val="Arial"/>
      <family val="2"/>
    </font>
    <font>
      <sz val="9"/>
      <color rgb="FF1E1E1E"/>
      <name val="Arial"/>
      <family val="2"/>
    </font>
    <font>
      <b/>
      <sz val="13"/>
      <color theme="3"/>
      <name val="Arial"/>
      <family val="2"/>
    </font>
    <font>
      <sz val="8"/>
      <color rgb="FFFCEBEA"/>
      <name val="Arial"/>
      <family val="2"/>
    </font>
    <font>
      <b/>
      <u/>
      <sz val="10"/>
      <color theme="0" tint="-0.499984740745262"/>
      <name val="Arial"/>
      <family val="2"/>
    </font>
    <font>
      <i/>
      <sz val="9"/>
      <color theme="0" tint="-0.499984740745262"/>
      <name val="Arial"/>
      <family val="2"/>
    </font>
    <font>
      <i/>
      <sz val="9"/>
      <name val="Arial"/>
      <family val="2"/>
    </font>
  </fonts>
  <fills count="8">
    <fill>
      <patternFill patternType="none"/>
    </fill>
    <fill>
      <patternFill patternType="gray125"/>
    </fill>
    <fill>
      <patternFill patternType="solid">
        <fgColor theme="1"/>
        <bgColor indexed="64"/>
      </patternFill>
    </fill>
    <fill>
      <patternFill patternType="solid">
        <fgColor theme="0"/>
        <bgColor indexed="64"/>
      </patternFill>
    </fill>
    <fill>
      <patternFill patternType="solid">
        <fgColor theme="3"/>
        <bgColor indexed="64"/>
      </patternFill>
    </fill>
    <fill>
      <patternFill patternType="solid">
        <fgColor rgb="FFFFFF00"/>
        <bgColor indexed="64"/>
      </patternFill>
    </fill>
    <fill>
      <patternFill patternType="solid">
        <fgColor rgb="FFFCEBEA"/>
        <bgColor indexed="64"/>
      </patternFill>
    </fill>
    <fill>
      <patternFill patternType="solid">
        <fgColor theme="5" tint="0.59999389629810485"/>
        <bgColor indexed="64"/>
      </patternFill>
    </fill>
  </fills>
  <borders count="20">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style="thin">
        <color rgb="FF000000"/>
      </left>
      <right style="thin">
        <color rgb="FF000000"/>
      </right>
      <top style="thin">
        <color rgb="FF000000"/>
      </top>
      <bottom style="thin">
        <color rgb="FF000000"/>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ck">
        <color theme="3"/>
      </top>
      <bottom/>
      <diagonal/>
    </border>
    <border>
      <left style="thin">
        <color theme="0" tint="-0.499984740745262"/>
      </left>
      <right style="thin">
        <color theme="0" tint="-0.499984740745262"/>
      </right>
      <top style="thin">
        <color theme="0" tint="-0.499984740745262"/>
      </top>
      <bottom style="thin">
        <color theme="0" tint="-0.499984740745262"/>
      </bottom>
      <diagonal/>
    </border>
    <border>
      <left/>
      <right/>
      <top style="thin">
        <color theme="0" tint="-0.499984740745262"/>
      </top>
      <bottom/>
      <diagonal/>
    </border>
    <border>
      <left style="thin">
        <color theme="0" tint="-0.499984740745262"/>
      </left>
      <right/>
      <top style="thin">
        <color theme="0" tint="-0.499984740745262"/>
      </top>
      <bottom/>
      <diagonal/>
    </border>
    <border>
      <left/>
      <right style="thin">
        <color theme="0" tint="-0.499984740745262"/>
      </right>
      <top style="thin">
        <color theme="0" tint="-0.499984740745262"/>
      </top>
      <bottom/>
      <diagonal/>
    </border>
    <border>
      <left style="thin">
        <color theme="0" tint="-0.499984740745262"/>
      </left>
      <right/>
      <top/>
      <bottom/>
      <diagonal/>
    </border>
    <border>
      <left/>
      <right style="thin">
        <color theme="0" tint="-0.499984740745262"/>
      </right>
      <top/>
      <bottom/>
      <diagonal/>
    </border>
    <border>
      <left style="thin">
        <color theme="0" tint="-0.499984740745262"/>
      </left>
      <right/>
      <top/>
      <bottom style="thin">
        <color theme="0" tint="-0.499984740745262"/>
      </bottom>
      <diagonal/>
    </border>
    <border>
      <left/>
      <right style="thin">
        <color theme="0" tint="-0.499984740745262"/>
      </right>
      <top/>
      <bottom style="thin">
        <color theme="0" tint="-0.499984740745262"/>
      </bottom>
      <diagonal/>
    </border>
    <border>
      <left/>
      <right/>
      <top style="thin">
        <color indexed="64"/>
      </top>
      <bottom/>
      <diagonal/>
    </border>
    <border>
      <left/>
      <right style="thin">
        <color indexed="64"/>
      </right>
      <top/>
      <bottom/>
      <diagonal/>
    </border>
  </borders>
  <cellStyleXfs count="3">
    <xf numFmtId="0" fontId="0" fillId="0" borderId="0"/>
    <xf numFmtId="0" fontId="11" fillId="0" borderId="0"/>
    <xf numFmtId="0" fontId="13" fillId="0" borderId="0" applyNumberFormat="0" applyFill="0" applyBorder="0" applyAlignment="0" applyProtection="0"/>
  </cellStyleXfs>
  <cellXfs count="155">
    <xf numFmtId="0" fontId="0" fillId="0" borderId="0" xfId="0"/>
    <xf numFmtId="0" fontId="4" fillId="3" borderId="0" xfId="0" applyFont="1" applyFill="1" applyAlignment="1" applyProtection="1">
      <alignment vertical="center"/>
      <protection locked="0"/>
    </xf>
    <xf numFmtId="0" fontId="0" fillId="3" borderId="3" xfId="0" applyFill="1" applyBorder="1" applyAlignment="1" applyProtection="1">
      <alignment horizontal="center" vertical="center"/>
      <protection locked="0"/>
    </xf>
    <xf numFmtId="0" fontId="4" fillId="3" borderId="1" xfId="0" applyFont="1" applyFill="1" applyBorder="1" applyAlignment="1" applyProtection="1">
      <alignment horizontal="center" vertical="center"/>
      <protection locked="0"/>
    </xf>
    <xf numFmtId="164" fontId="0" fillId="3" borderId="1" xfId="0" applyNumberFormat="1" applyFill="1" applyBorder="1" applyAlignment="1" applyProtection="1">
      <alignment horizontal="center" vertical="center"/>
      <protection locked="0"/>
    </xf>
    <xf numFmtId="0" fontId="0" fillId="3" borderId="1" xfId="0" applyFill="1" applyBorder="1" applyAlignment="1" applyProtection="1">
      <alignment horizontal="center" vertical="center"/>
      <protection locked="0"/>
    </xf>
    <xf numFmtId="0" fontId="0" fillId="3" borderId="0" xfId="0" applyFill="1" applyAlignment="1" applyProtection="1">
      <alignment vertical="center"/>
      <protection locked="0"/>
    </xf>
    <xf numFmtId="0" fontId="23" fillId="3" borderId="0" xfId="0" applyFont="1" applyFill="1" applyAlignment="1" applyProtection="1">
      <alignment vertical="center"/>
      <protection locked="0"/>
    </xf>
    <xf numFmtId="0" fontId="22" fillId="3" borderId="0" xfId="0" applyFont="1" applyFill="1" applyAlignment="1" applyProtection="1">
      <alignment horizontal="center" vertical="center"/>
      <protection locked="0"/>
    </xf>
    <xf numFmtId="0" fontId="5" fillId="3" borderId="0" xfId="0" applyFont="1" applyFill="1" applyAlignment="1" applyProtection="1">
      <alignment vertical="center"/>
      <protection locked="0"/>
    </xf>
    <xf numFmtId="0" fontId="23" fillId="3" borderId="0" xfId="0" applyFont="1" applyFill="1" applyAlignment="1" applyProtection="1">
      <alignment horizontal="left" vertical="center"/>
      <protection locked="0"/>
    </xf>
    <xf numFmtId="0" fontId="20" fillId="3" borderId="0" xfId="0" applyFont="1" applyFill="1" applyAlignment="1" applyProtection="1">
      <alignment horizontal="left" vertical="center"/>
      <protection locked="0"/>
    </xf>
    <xf numFmtId="0" fontId="23" fillId="4" borderId="0" xfId="0" applyFont="1" applyFill="1" applyAlignment="1" applyProtection="1">
      <alignment horizontal="left" vertical="center"/>
      <protection locked="0"/>
    </xf>
    <xf numFmtId="0" fontId="22" fillId="4" borderId="0" xfId="0" applyFont="1" applyFill="1" applyAlignment="1" applyProtection="1">
      <alignment horizontal="center" vertical="center"/>
      <protection locked="0"/>
    </xf>
    <xf numFmtId="0" fontId="17" fillId="4" borderId="0" xfId="0" applyFont="1" applyFill="1" applyAlignment="1" applyProtection="1">
      <alignment horizontal="left" vertical="center"/>
      <protection locked="0"/>
    </xf>
    <xf numFmtId="0" fontId="19" fillId="3" borderId="0" xfId="0" applyFont="1" applyFill="1" applyAlignment="1" applyProtection="1">
      <alignment horizontal="left" vertical="center"/>
      <protection locked="0"/>
    </xf>
    <xf numFmtId="0" fontId="17" fillId="3" borderId="0" xfId="0" applyFont="1" applyFill="1" applyAlignment="1" applyProtection="1">
      <alignment horizontal="left" vertical="center"/>
      <protection locked="0"/>
    </xf>
    <xf numFmtId="0" fontId="19" fillId="0" borderId="0" xfId="0" applyFont="1" applyAlignment="1" applyProtection="1">
      <alignment horizontal="left" vertical="center"/>
      <protection locked="0"/>
    </xf>
    <xf numFmtId="0" fontId="1" fillId="3" borderId="0" xfId="0" applyFont="1" applyFill="1" applyAlignment="1" applyProtection="1">
      <alignment horizontal="center" vertical="center"/>
      <protection locked="0"/>
    </xf>
    <xf numFmtId="0" fontId="16" fillId="3" borderId="0" xfId="0" applyFont="1" applyFill="1" applyAlignment="1" applyProtection="1">
      <alignment vertical="center"/>
      <protection locked="0"/>
    </xf>
    <xf numFmtId="0" fontId="10" fillId="3" borderId="0" xfId="0" applyFont="1" applyFill="1" applyAlignment="1" applyProtection="1">
      <alignment vertical="center"/>
      <protection locked="0"/>
    </xf>
    <xf numFmtId="0" fontId="1" fillId="3" borderId="0" xfId="0" applyFont="1" applyFill="1" applyAlignment="1" applyProtection="1">
      <alignment vertical="center"/>
      <protection locked="0"/>
    </xf>
    <xf numFmtId="0" fontId="12" fillId="3" borderId="0" xfId="0" applyFont="1" applyFill="1" applyAlignment="1" applyProtection="1">
      <alignment vertical="center"/>
      <protection locked="0"/>
    </xf>
    <xf numFmtId="0" fontId="20" fillId="4" borderId="0" xfId="0" applyFont="1" applyFill="1" applyAlignment="1" applyProtection="1">
      <alignment horizontal="left" vertical="center"/>
      <protection locked="0"/>
    </xf>
    <xf numFmtId="0" fontId="14" fillId="3" borderId="0" xfId="0" applyFont="1" applyFill="1" applyAlignment="1" applyProtection="1">
      <alignment vertical="center"/>
      <protection locked="0"/>
    </xf>
    <xf numFmtId="2" fontId="15" fillId="3" borderId="0" xfId="0" applyNumberFormat="1" applyFont="1" applyFill="1" applyAlignment="1" applyProtection="1">
      <alignment vertical="center"/>
      <protection locked="0"/>
    </xf>
    <xf numFmtId="0" fontId="2" fillId="3" borderId="0" xfId="0" applyFont="1" applyFill="1" applyAlignment="1" applyProtection="1">
      <alignment horizontal="justify" vertical="center" wrapText="1"/>
      <protection locked="0"/>
    </xf>
    <xf numFmtId="0" fontId="1" fillId="3" borderId="0" xfId="0" applyFont="1" applyFill="1" applyAlignment="1">
      <alignment vertical="center"/>
    </xf>
    <xf numFmtId="0" fontId="0" fillId="3" borderId="0" xfId="0" applyFill="1" applyAlignment="1">
      <alignment horizontal="center" vertical="center"/>
    </xf>
    <xf numFmtId="0" fontId="18" fillId="3" borderId="0" xfId="0" applyFont="1" applyFill="1" applyAlignment="1">
      <alignment horizontal="center" vertical="center"/>
    </xf>
    <xf numFmtId="0" fontId="22" fillId="3" borderId="0" xfId="0" applyFont="1" applyFill="1" applyAlignment="1">
      <alignment horizontal="center" vertical="center"/>
    </xf>
    <xf numFmtId="0" fontId="24" fillId="3" borderId="0" xfId="0" applyFont="1" applyFill="1" applyAlignment="1" applyProtection="1">
      <alignment vertical="center"/>
      <protection locked="0"/>
    </xf>
    <xf numFmtId="0" fontId="20" fillId="3" borderId="0" xfId="0" applyFont="1" applyFill="1" applyAlignment="1" applyProtection="1">
      <alignment vertical="center"/>
      <protection locked="0"/>
    </xf>
    <xf numFmtId="0" fontId="7" fillId="0" borderId="1" xfId="0" applyFont="1" applyBorder="1" applyAlignment="1" applyProtection="1">
      <alignment horizontal="center" vertical="center"/>
      <protection locked="0"/>
    </xf>
    <xf numFmtId="0" fontId="8" fillId="0" borderId="1" xfId="0" applyFont="1" applyBorder="1" applyAlignment="1" applyProtection="1">
      <alignment horizontal="center" vertical="center"/>
      <protection locked="0"/>
    </xf>
    <xf numFmtId="0" fontId="21" fillId="3" borderId="0" xfId="0" applyFont="1" applyFill="1" applyAlignment="1" applyProtection="1">
      <alignment vertical="center"/>
      <protection locked="0"/>
    </xf>
    <xf numFmtId="0" fontId="8" fillId="3" borderId="0" xfId="0" applyFont="1" applyFill="1" applyAlignment="1">
      <alignment horizontal="center" vertical="center"/>
    </xf>
    <xf numFmtId="0" fontId="0" fillId="3" borderId="0" xfId="0" applyFill="1" applyAlignment="1">
      <alignment horizontal="right" vertical="center"/>
    </xf>
    <xf numFmtId="0" fontId="13" fillId="3" borderId="0" xfId="2" applyFill="1" applyAlignment="1" applyProtection="1">
      <alignment vertical="center"/>
      <protection locked="0"/>
    </xf>
    <xf numFmtId="0" fontId="0" fillId="3" borderId="0" xfId="0" applyFill="1" applyAlignment="1">
      <alignment vertical="center"/>
    </xf>
    <xf numFmtId="0" fontId="0" fillId="3" borderId="0" xfId="0" applyFill="1" applyAlignment="1">
      <alignment horizontal="left" vertical="center"/>
    </xf>
    <xf numFmtId="0" fontId="23" fillId="3" borderId="0" xfId="0" applyFont="1" applyFill="1" applyAlignment="1">
      <alignment horizontal="left" vertical="center"/>
    </xf>
    <xf numFmtId="0" fontId="23" fillId="3" borderId="0" xfId="0" applyFont="1" applyFill="1" applyAlignment="1">
      <alignment vertical="center"/>
    </xf>
    <xf numFmtId="0" fontId="24" fillId="3" borderId="0" xfId="0" applyFont="1" applyFill="1" applyAlignment="1">
      <alignment horizontal="left" vertical="center" wrapText="1"/>
    </xf>
    <xf numFmtId="0" fontId="0" fillId="3" borderId="0" xfId="0" applyFill="1" applyAlignment="1">
      <alignment vertical="center" wrapText="1"/>
    </xf>
    <xf numFmtId="0" fontId="6" fillId="3" borderId="0" xfId="0" applyFont="1" applyFill="1" applyAlignment="1">
      <alignment vertical="center"/>
    </xf>
    <xf numFmtId="14" fontId="8" fillId="3" borderId="0" xfId="0" applyNumberFormat="1" applyFont="1" applyFill="1" applyAlignment="1">
      <alignment horizontal="left" vertical="center"/>
    </xf>
    <xf numFmtId="0" fontId="20" fillId="3" borderId="0" xfId="0" applyFont="1" applyFill="1" applyAlignment="1">
      <alignment vertical="center"/>
    </xf>
    <xf numFmtId="0" fontId="17" fillId="4" borderId="0" xfId="0" applyFont="1" applyFill="1" applyAlignment="1">
      <alignment horizontal="left" vertical="center"/>
    </xf>
    <xf numFmtId="0" fontId="1" fillId="3" borderId="0" xfId="0" applyFont="1" applyFill="1" applyAlignment="1">
      <alignment horizontal="center" vertical="center"/>
    </xf>
    <xf numFmtId="0" fontId="20" fillId="4" borderId="0" xfId="0" applyFont="1" applyFill="1" applyAlignment="1">
      <alignment horizontal="left" vertical="center"/>
    </xf>
    <xf numFmtId="0" fontId="17" fillId="3" borderId="0" xfId="0" applyFont="1" applyFill="1" applyAlignment="1">
      <alignment horizontal="left" vertical="center"/>
    </xf>
    <xf numFmtId="0" fontId="22" fillId="3" borderId="0" xfId="0" applyFont="1" applyFill="1" applyAlignment="1">
      <alignment horizontal="left" vertical="center"/>
    </xf>
    <xf numFmtId="14" fontId="0" fillId="3" borderId="0" xfId="0" applyNumberFormat="1" applyFill="1" applyAlignment="1" applyProtection="1">
      <alignment horizontal="center" vertical="center"/>
      <protection locked="0"/>
    </xf>
    <xf numFmtId="0" fontId="3" fillId="3" borderId="0" xfId="0" applyFont="1" applyFill="1" applyAlignment="1">
      <alignment horizontal="left" vertical="center"/>
    </xf>
    <xf numFmtId="0" fontId="3" fillId="3" borderId="0" xfId="0" applyFont="1" applyFill="1" applyAlignment="1" applyProtection="1">
      <alignment horizontal="center" vertical="center"/>
      <protection locked="0"/>
    </xf>
    <xf numFmtId="0" fontId="25" fillId="3" borderId="0" xfId="0" applyFont="1" applyFill="1" applyAlignment="1">
      <alignment horizontal="left" vertical="center"/>
    </xf>
    <xf numFmtId="0" fontId="0" fillId="3" borderId="0" xfId="0" applyFill="1" applyAlignment="1">
      <alignment horizontal="left" vertical="center" wrapText="1"/>
    </xf>
    <xf numFmtId="0" fontId="4" fillId="3" borderId="0" xfId="0" applyFont="1" applyFill="1" applyAlignment="1" applyProtection="1">
      <alignment horizontal="center" vertical="center"/>
      <protection locked="0"/>
    </xf>
    <xf numFmtId="0" fontId="8" fillId="3" borderId="1" xfId="0" applyFont="1" applyFill="1" applyBorder="1" applyAlignment="1">
      <alignment horizontal="center" vertical="center"/>
    </xf>
    <xf numFmtId="164" fontId="0" fillId="3" borderId="1" xfId="0" applyNumberFormat="1" applyFill="1" applyBorder="1" applyAlignment="1">
      <alignment horizontal="center" vertical="center"/>
    </xf>
    <xf numFmtId="9" fontId="0" fillId="3" borderId="1" xfId="0" applyNumberFormat="1" applyFill="1" applyBorder="1" applyAlignment="1">
      <alignment horizontal="center" vertical="center"/>
    </xf>
    <xf numFmtId="0" fontId="26" fillId="3" borderId="0" xfId="0" applyFont="1" applyFill="1" applyAlignment="1">
      <alignment horizontal="left" vertical="center" indent="1"/>
    </xf>
    <xf numFmtId="0" fontId="3" fillId="3" borderId="0" xfId="0" applyFont="1" applyFill="1" applyAlignment="1">
      <alignment horizontal="left" vertical="center" indent="1"/>
    </xf>
    <xf numFmtId="0" fontId="28" fillId="3" borderId="0" xfId="0" applyFont="1" applyFill="1" applyAlignment="1">
      <alignment vertical="center"/>
    </xf>
    <xf numFmtId="0" fontId="3" fillId="3" borderId="0" xfId="0" applyFont="1" applyFill="1" applyAlignment="1">
      <alignment horizontal="left" vertical="center" wrapText="1" indent="1"/>
    </xf>
    <xf numFmtId="0" fontId="24" fillId="3" borderId="0" xfId="0" applyFont="1" applyFill="1" applyAlignment="1">
      <alignment horizontal="left" vertical="center"/>
    </xf>
    <xf numFmtId="0" fontId="4" fillId="3" borderId="0" xfId="0" applyFont="1" applyFill="1" applyAlignment="1" applyProtection="1">
      <alignment horizontal="center" vertical="center" wrapText="1"/>
      <protection locked="0"/>
    </xf>
    <xf numFmtId="0" fontId="4" fillId="3" borderId="1" xfId="0" applyFont="1" applyFill="1" applyBorder="1" applyAlignment="1" applyProtection="1">
      <alignment horizontal="center" vertical="center" wrapText="1"/>
      <protection locked="0"/>
    </xf>
    <xf numFmtId="0" fontId="30" fillId="3" borderId="0" xfId="0" applyFont="1" applyFill="1" applyAlignment="1">
      <alignment horizontal="left" vertical="center" indent="1"/>
    </xf>
    <xf numFmtId="0" fontId="23" fillId="3" borderId="0" xfId="0" applyFont="1" applyFill="1" applyAlignment="1">
      <alignment horizontal="left" vertical="center" indent="1"/>
    </xf>
    <xf numFmtId="0" fontId="23" fillId="3" borderId="0" xfId="0" applyFont="1" applyFill="1" applyAlignment="1">
      <alignment horizontal="left" vertical="center" wrapText="1" indent="1"/>
    </xf>
    <xf numFmtId="0" fontId="23" fillId="3" borderId="0" xfId="0" applyFont="1" applyFill="1" applyAlignment="1">
      <alignment horizontal="left" vertical="center" indent="3"/>
    </xf>
    <xf numFmtId="0" fontId="27" fillId="3" borderId="0" xfId="0" applyFont="1" applyFill="1" applyAlignment="1" applyProtection="1">
      <alignment horizontal="left" vertical="center" wrapText="1" indent="1"/>
      <protection locked="0"/>
    </xf>
    <xf numFmtId="0" fontId="33" fillId="3" borderId="0" xfId="0" applyFont="1" applyFill="1" applyAlignment="1">
      <alignment horizontal="left" vertical="center"/>
    </xf>
    <xf numFmtId="0" fontId="9" fillId="3" borderId="0" xfId="0" applyFont="1" applyFill="1" applyAlignment="1">
      <alignment vertical="center"/>
    </xf>
    <xf numFmtId="0" fontId="17" fillId="5" borderId="0" xfId="0" applyFont="1" applyFill="1" applyAlignment="1" applyProtection="1">
      <alignment horizontal="left" vertical="center"/>
      <protection locked="0"/>
    </xf>
    <xf numFmtId="0" fontId="19" fillId="5" borderId="0" xfId="0" applyFont="1" applyFill="1" applyAlignment="1" applyProtection="1">
      <alignment horizontal="left" vertical="center"/>
      <protection locked="0"/>
    </xf>
    <xf numFmtId="14" fontId="6" fillId="0" borderId="3" xfId="0" applyNumberFormat="1" applyFont="1" applyBorder="1" applyAlignment="1" applyProtection="1">
      <alignment horizontal="center" vertical="center"/>
      <protection locked="0"/>
    </xf>
    <xf numFmtId="14" fontId="6" fillId="0" borderId="6" xfId="0" applyNumberFormat="1" applyFont="1" applyBorder="1" applyAlignment="1" applyProtection="1">
      <alignment horizontal="center" vertical="center"/>
      <protection locked="0"/>
    </xf>
    <xf numFmtId="14" fontId="6" fillId="0" borderId="5" xfId="0" applyNumberFormat="1" applyFont="1" applyBorder="1" applyAlignment="1" applyProtection="1">
      <alignment horizontal="center" vertical="center"/>
      <protection locked="0"/>
    </xf>
    <xf numFmtId="14" fontId="6" fillId="0" borderId="1" xfId="0" applyNumberFormat="1" applyFont="1" applyBorder="1" applyAlignment="1" applyProtection="1">
      <alignment horizontal="center" vertical="center"/>
      <protection locked="0"/>
    </xf>
    <xf numFmtId="0" fontId="34" fillId="3" borderId="0" xfId="0" applyFont="1" applyFill="1" applyAlignment="1">
      <alignment vertical="center"/>
    </xf>
    <xf numFmtId="0" fontId="19" fillId="0" borderId="0" xfId="0" applyFont="1" applyAlignment="1">
      <alignment vertical="center"/>
    </xf>
    <xf numFmtId="0" fontId="35" fillId="0" borderId="0" xfId="0" applyFont="1" applyAlignment="1">
      <alignment horizontal="left" vertical="center" indent="2"/>
    </xf>
    <xf numFmtId="0" fontId="37" fillId="0" borderId="0" xfId="0" applyFont="1" applyAlignment="1">
      <alignment horizontal="left" vertical="center" indent="2"/>
    </xf>
    <xf numFmtId="0" fontId="39" fillId="0" borderId="0" xfId="0" applyFont="1" applyAlignment="1">
      <alignment horizontal="left" vertical="center" indent="2"/>
    </xf>
    <xf numFmtId="0" fontId="22" fillId="0" borderId="0" xfId="0" applyFont="1" applyAlignment="1">
      <alignment horizontal="left" vertical="center"/>
    </xf>
    <xf numFmtId="0" fontId="22" fillId="3" borderId="0" xfId="0" applyFont="1" applyFill="1" applyAlignment="1">
      <alignment horizontal="center" vertical="top"/>
    </xf>
    <xf numFmtId="0" fontId="23" fillId="6" borderId="9" xfId="0" applyFont="1" applyFill="1" applyBorder="1" applyAlignment="1">
      <alignment vertical="center"/>
    </xf>
    <xf numFmtId="0" fontId="0" fillId="6" borderId="9" xfId="0" applyFill="1" applyBorder="1" applyAlignment="1">
      <alignment vertical="center"/>
    </xf>
    <xf numFmtId="0" fontId="0" fillId="6" borderId="0" xfId="0" applyFill="1" applyAlignment="1">
      <alignment vertical="center"/>
    </xf>
    <xf numFmtId="0" fontId="4" fillId="6" borderId="1" xfId="0" applyFont="1" applyFill="1" applyBorder="1" applyAlignment="1" applyProtection="1">
      <alignment horizontal="center" vertical="center" wrapText="1"/>
      <protection locked="0"/>
    </xf>
    <xf numFmtId="0" fontId="23" fillId="6" borderId="0" xfId="0" applyFont="1" applyFill="1" applyAlignment="1">
      <alignment vertical="center"/>
    </xf>
    <xf numFmtId="164" fontId="0" fillId="6" borderId="0" xfId="0" applyNumberFormat="1" applyFill="1" applyAlignment="1">
      <alignment horizontal="center" vertical="center"/>
    </xf>
    <xf numFmtId="0" fontId="42" fillId="6" borderId="0" xfId="0" applyFont="1" applyFill="1" applyAlignment="1">
      <alignment vertical="center"/>
    </xf>
    <xf numFmtId="0" fontId="41" fillId="6" borderId="0" xfId="0" applyFont="1" applyFill="1" applyAlignment="1">
      <alignment horizontal="left" vertical="center" indent="1"/>
    </xf>
    <xf numFmtId="0" fontId="43" fillId="3" borderId="0" xfId="0" applyFont="1" applyFill="1" applyAlignment="1" applyProtection="1">
      <alignment vertical="center"/>
      <protection locked="0"/>
    </xf>
    <xf numFmtId="0" fontId="0" fillId="3" borderId="11" xfId="0" applyFill="1" applyBorder="1" applyAlignment="1">
      <alignment vertical="center"/>
    </xf>
    <xf numFmtId="0" fontId="1" fillId="3" borderId="18" xfId="0" applyFont="1" applyFill="1" applyBorder="1" applyAlignment="1" applyProtection="1">
      <alignment vertical="center"/>
      <protection locked="0"/>
    </xf>
    <xf numFmtId="0" fontId="28" fillId="0" borderId="0" xfId="0" applyFont="1" applyAlignment="1">
      <alignment vertical="center"/>
    </xf>
    <xf numFmtId="0" fontId="0" fillId="0" borderId="0" xfId="0" applyAlignment="1">
      <alignment vertical="center"/>
    </xf>
    <xf numFmtId="0" fontId="0" fillId="0" borderId="0" xfId="0" applyAlignment="1" applyProtection="1">
      <alignment vertical="center"/>
      <protection locked="0"/>
    </xf>
    <xf numFmtId="0" fontId="43" fillId="0" borderId="0" xfId="0" applyFont="1" applyAlignment="1" applyProtection="1">
      <alignment vertical="center"/>
      <protection locked="0"/>
    </xf>
    <xf numFmtId="0" fontId="0" fillId="0" borderId="0" xfId="0" applyAlignment="1">
      <alignment vertical="center" wrapText="1"/>
    </xf>
    <xf numFmtId="0" fontId="0" fillId="0" borderId="11" xfId="0" applyBorder="1" applyAlignment="1">
      <alignment vertical="center"/>
    </xf>
    <xf numFmtId="0" fontId="22" fillId="3" borderId="0" xfId="0" applyFont="1" applyFill="1" applyAlignment="1" applyProtection="1">
      <alignment horizontal="center" vertical="top"/>
      <protection locked="0"/>
    </xf>
    <xf numFmtId="0" fontId="22" fillId="4" borderId="0" xfId="0" applyFont="1" applyFill="1" applyAlignment="1" applyProtection="1">
      <alignment horizontal="center" vertical="top"/>
      <protection locked="0"/>
    </xf>
    <xf numFmtId="0" fontId="22" fillId="6" borderId="9" xfId="0" applyFont="1" applyFill="1" applyBorder="1" applyAlignment="1">
      <alignment horizontal="center" vertical="top"/>
    </xf>
    <xf numFmtId="0" fontId="22" fillId="6" borderId="0" xfId="0" applyFont="1" applyFill="1" applyAlignment="1">
      <alignment horizontal="center" vertical="top"/>
    </xf>
    <xf numFmtId="0" fontId="22" fillId="0" borderId="0" xfId="0" applyFont="1" applyAlignment="1">
      <alignment horizontal="center" vertical="top"/>
    </xf>
    <xf numFmtId="0" fontId="29" fillId="3" borderId="0" xfId="0" applyFont="1" applyFill="1" applyAlignment="1">
      <alignment horizontal="center" vertical="top"/>
    </xf>
    <xf numFmtId="0" fontId="4" fillId="0" borderId="1" xfId="0" applyFont="1" applyBorder="1" applyAlignment="1" applyProtection="1">
      <alignment horizontal="center" vertical="center"/>
      <protection locked="0"/>
    </xf>
    <xf numFmtId="0" fontId="8" fillId="0" borderId="0" xfId="0" applyFont="1" applyAlignment="1" applyProtection="1">
      <alignment horizontal="left" vertical="center" indent="1"/>
      <protection locked="0"/>
    </xf>
    <xf numFmtId="0" fontId="4" fillId="0" borderId="0" xfId="0" applyFont="1" applyAlignment="1" applyProtection="1">
      <alignment horizontal="center" vertical="center"/>
      <protection locked="0"/>
    </xf>
    <xf numFmtId="0" fontId="44" fillId="0" borderId="0" xfId="0" applyFont="1" applyAlignment="1">
      <alignment horizontal="center" vertical="center"/>
    </xf>
    <xf numFmtId="0" fontId="27" fillId="0" borderId="0" xfId="0" applyFont="1" applyAlignment="1">
      <alignment horizontal="left" vertical="center" wrapText="1" indent="1"/>
    </xf>
    <xf numFmtId="0" fontId="8" fillId="3" borderId="0" xfId="0" applyFont="1" applyFill="1" applyAlignment="1">
      <alignment horizontal="left" vertical="center" indent="1"/>
    </xf>
    <xf numFmtId="0" fontId="14" fillId="3" borderId="0" xfId="0" applyFont="1" applyFill="1" applyAlignment="1">
      <alignment horizontal="left" vertical="center" indent="1"/>
    </xf>
    <xf numFmtId="0" fontId="1" fillId="3" borderId="0" xfId="0" quotePrefix="1" applyFont="1" applyFill="1" applyAlignment="1">
      <alignment vertical="center"/>
    </xf>
    <xf numFmtId="0" fontId="0" fillId="7" borderId="1" xfId="0" applyFill="1" applyBorder="1" applyAlignment="1">
      <alignment horizontal="center" vertical="center"/>
    </xf>
    <xf numFmtId="0" fontId="0" fillId="0" borderId="1" xfId="0" applyBorder="1" applyAlignment="1" applyProtection="1">
      <alignment horizontal="center" vertical="center"/>
      <protection locked="0"/>
    </xf>
    <xf numFmtId="165" fontId="0" fillId="0" borderId="1" xfId="0" applyNumberFormat="1" applyBorder="1" applyAlignment="1" applyProtection="1">
      <alignment horizontal="center" vertical="center"/>
      <protection locked="0"/>
    </xf>
    <xf numFmtId="165" fontId="0" fillId="0" borderId="7" xfId="0" applyNumberFormat="1" applyBorder="1" applyAlignment="1" applyProtection="1">
      <alignment horizontal="center" vertical="center"/>
      <protection locked="0"/>
    </xf>
    <xf numFmtId="0" fontId="23" fillId="2" borderId="0" xfId="0" applyFont="1" applyFill="1" applyAlignment="1" applyProtection="1">
      <alignment horizontal="center" vertical="center"/>
      <protection locked="0"/>
    </xf>
    <xf numFmtId="0" fontId="13" fillId="3" borderId="0" xfId="2" applyFill="1" applyAlignment="1">
      <alignment horizontal="center" vertical="center"/>
    </xf>
    <xf numFmtId="0" fontId="0" fillId="3" borderId="19" xfId="0" applyFill="1" applyBorder="1" applyAlignment="1">
      <alignment horizontal="left" vertical="center" wrapText="1"/>
    </xf>
    <xf numFmtId="0" fontId="26" fillId="3" borderId="2" xfId="0" applyFont="1" applyFill="1" applyBorder="1" applyAlignment="1">
      <alignment horizontal="left" vertical="center" wrapText="1" indent="1"/>
    </xf>
    <xf numFmtId="0" fontId="26" fillId="3" borderId="0" xfId="0" applyFont="1" applyFill="1" applyAlignment="1">
      <alignment horizontal="left" vertical="center" wrapText="1" indent="1"/>
    </xf>
    <xf numFmtId="0" fontId="31" fillId="3" borderId="0" xfId="2" applyFont="1" applyFill="1" applyAlignment="1" applyProtection="1">
      <alignment horizontal="left" vertical="center" wrapText="1"/>
    </xf>
    <xf numFmtId="0" fontId="0" fillId="3" borderId="0" xfId="0" applyFill="1" applyAlignment="1" applyProtection="1">
      <alignment horizontal="center" vertical="center" wrapText="1"/>
      <protection locked="0"/>
    </xf>
    <xf numFmtId="0" fontId="45" fillId="3" borderId="0" xfId="0" applyFont="1" applyFill="1" applyAlignment="1" applyProtection="1">
      <alignment horizontal="center" vertical="center"/>
      <protection locked="0"/>
    </xf>
    <xf numFmtId="0" fontId="44" fillId="0" borderId="10" xfId="0" applyFont="1" applyBorder="1" applyAlignment="1">
      <alignment horizontal="center" vertical="center" wrapText="1"/>
    </xf>
    <xf numFmtId="0" fontId="44" fillId="3" borderId="10" xfId="0" applyFont="1" applyFill="1" applyBorder="1" applyAlignment="1">
      <alignment horizontal="center" vertical="center" wrapText="1"/>
    </xf>
    <xf numFmtId="0" fontId="3" fillId="0" borderId="0" xfId="0" applyFont="1" applyAlignment="1" applyProtection="1">
      <alignment horizontal="center" vertical="center"/>
      <protection locked="0"/>
    </xf>
    <xf numFmtId="0" fontId="3" fillId="3" borderId="1" xfId="0" applyFont="1" applyFill="1" applyBorder="1" applyAlignment="1" applyProtection="1">
      <alignment horizontal="center" vertical="center"/>
      <protection locked="0"/>
    </xf>
    <xf numFmtId="0" fontId="0" fillId="6" borderId="0" xfId="0" applyFill="1" applyAlignment="1">
      <alignment horizontal="center" vertical="center"/>
    </xf>
    <xf numFmtId="0" fontId="0" fillId="3" borderId="8" xfId="0" applyFill="1" applyBorder="1" applyAlignment="1" applyProtection="1">
      <alignment horizontal="center" vertical="center"/>
      <protection locked="0"/>
    </xf>
    <xf numFmtId="0" fontId="0" fillId="3" borderId="4" xfId="0" applyFill="1" applyBorder="1" applyAlignment="1" applyProtection="1">
      <alignment horizontal="center" vertical="center"/>
      <protection locked="0"/>
    </xf>
    <xf numFmtId="0" fontId="0" fillId="3" borderId="7" xfId="0" applyFill="1" applyBorder="1" applyAlignment="1" applyProtection="1">
      <alignment horizontal="center" vertical="center"/>
      <protection locked="0"/>
    </xf>
    <xf numFmtId="0" fontId="0" fillId="3" borderId="1" xfId="0" applyFill="1" applyBorder="1" applyAlignment="1" applyProtection="1">
      <alignment horizontal="center" vertical="center"/>
      <protection locked="0"/>
    </xf>
    <xf numFmtId="0" fontId="33" fillId="3" borderId="2" xfId="0" applyFont="1" applyFill="1" applyBorder="1" applyAlignment="1">
      <alignment horizontal="left" vertical="center" indent="1"/>
    </xf>
    <xf numFmtId="0" fontId="33" fillId="3" borderId="0" xfId="0" applyFont="1" applyFill="1" applyAlignment="1">
      <alignment horizontal="left" vertical="center" indent="1"/>
    </xf>
    <xf numFmtId="0" fontId="13" fillId="3" borderId="1" xfId="2" applyNumberFormat="1" applyFill="1" applyBorder="1" applyAlignment="1" applyProtection="1">
      <alignment horizontal="center" vertical="center"/>
      <protection locked="0"/>
    </xf>
    <xf numFmtId="0" fontId="44" fillId="3" borderId="0" xfId="0" applyFont="1" applyFill="1" applyAlignment="1" applyProtection="1">
      <alignment horizontal="center" vertical="center" wrapText="1"/>
      <protection locked="0"/>
    </xf>
    <xf numFmtId="0" fontId="44" fillId="3" borderId="12" xfId="0" applyFont="1" applyFill="1" applyBorder="1" applyAlignment="1">
      <alignment horizontal="center" vertical="center" wrapText="1"/>
    </xf>
    <xf numFmtId="0" fontId="44" fillId="3" borderId="13" xfId="0" applyFont="1" applyFill="1" applyBorder="1" applyAlignment="1">
      <alignment horizontal="center" vertical="center" wrapText="1"/>
    </xf>
    <xf numFmtId="0" fontId="44" fillId="3" borderId="14" xfId="0" applyFont="1" applyFill="1" applyBorder="1" applyAlignment="1">
      <alignment horizontal="center" vertical="center" wrapText="1"/>
    </xf>
    <xf numFmtId="0" fontId="44" fillId="3" borderId="15" xfId="0" applyFont="1" applyFill="1" applyBorder="1" applyAlignment="1">
      <alignment horizontal="center" vertical="center" wrapText="1"/>
    </xf>
    <xf numFmtId="0" fontId="44" fillId="3" borderId="16" xfId="0" applyFont="1" applyFill="1" applyBorder="1" applyAlignment="1">
      <alignment horizontal="center" vertical="center" wrapText="1"/>
    </xf>
    <xf numFmtId="0" fontId="44" fillId="3" borderId="17" xfId="0" applyFont="1" applyFill="1" applyBorder="1" applyAlignment="1">
      <alignment horizontal="center" vertical="center" wrapText="1"/>
    </xf>
    <xf numFmtId="0" fontId="44" fillId="3" borderId="0" xfId="0" applyFont="1" applyFill="1" applyAlignment="1">
      <alignment horizontal="center" vertical="center" wrapText="1"/>
    </xf>
    <xf numFmtId="0" fontId="4" fillId="3" borderId="1" xfId="0" applyFont="1" applyFill="1" applyBorder="1" applyAlignment="1">
      <alignment horizontal="center" vertical="center"/>
    </xf>
    <xf numFmtId="0" fontId="8" fillId="0" borderId="8" xfId="0" applyFont="1" applyBorder="1" applyAlignment="1" applyProtection="1">
      <alignment horizontal="center" vertical="center"/>
      <protection locked="0"/>
    </xf>
    <xf numFmtId="0" fontId="8" fillId="0" borderId="7" xfId="0" applyFont="1" applyBorder="1" applyAlignment="1" applyProtection="1">
      <alignment horizontal="center" vertical="center"/>
      <protection locked="0"/>
    </xf>
  </cellXfs>
  <cellStyles count="3">
    <cellStyle name="Lien hypertexte" xfId="2" builtinId="8"/>
    <cellStyle name="Normal" xfId="0" builtinId="0"/>
    <cellStyle name="Normal 2" xfId="1" xr:uid="{E69B13BB-AF8A-48B2-88A6-6214EAFBC9DB}"/>
  </cellStyles>
  <dxfs count="52">
    <dxf>
      <font>
        <color theme="5" tint="0.59996337778862885"/>
      </font>
    </dxf>
    <dxf>
      <border>
        <left style="thin">
          <color theme="0" tint="-0.499984740745262"/>
        </left>
        <right style="thin">
          <color theme="0" tint="-0.499984740745262"/>
        </right>
        <top style="thin">
          <color theme="0" tint="-0.499984740745262"/>
        </top>
        <bottom style="thin">
          <color theme="0" tint="-0.499984740745262"/>
        </bottom>
        <vertical/>
        <horizontal/>
      </border>
    </dxf>
    <dxf>
      <border>
        <left style="thin">
          <color theme="0" tint="-0.499984740745262"/>
        </left>
        <right style="thin">
          <color theme="0" tint="-0.499984740745262"/>
        </right>
        <top style="thin">
          <color theme="0" tint="-0.499984740745262"/>
        </top>
        <bottom style="thin">
          <color theme="0" tint="-0.499984740745262"/>
        </bottom>
        <vertical/>
        <horizontal/>
      </border>
    </dxf>
    <dxf>
      <border>
        <left style="thin">
          <color theme="0" tint="-0.499984740745262"/>
        </left>
        <right style="thin">
          <color theme="0" tint="-0.499984740745262"/>
        </right>
        <top style="thin">
          <color theme="0" tint="-0.499984740745262"/>
        </top>
        <bottom style="thin">
          <color theme="0" tint="-0.499984740745262"/>
        </bottom>
        <vertical/>
        <horizontal/>
      </border>
    </dxf>
    <dxf>
      <fill>
        <patternFill>
          <bgColor theme="5" tint="0.59996337778862885"/>
        </patternFill>
      </fill>
    </dxf>
    <dxf>
      <border>
        <left style="thin">
          <color auto="1"/>
        </left>
        <right style="thin">
          <color auto="1"/>
        </right>
        <top style="thin">
          <color auto="1"/>
        </top>
        <bottom style="thin">
          <color auto="1"/>
        </bottom>
        <vertical/>
        <horizontal/>
      </border>
    </dxf>
    <dxf>
      <fill>
        <patternFill>
          <bgColor theme="0"/>
        </patternFill>
      </fill>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fill>
        <patternFill patternType="none">
          <bgColor auto="1"/>
        </patternFill>
      </fill>
      <border>
        <left style="thin">
          <color auto="1"/>
        </left>
        <right style="thin">
          <color auto="1"/>
        </right>
        <top style="thin">
          <color auto="1"/>
        </top>
        <bottom style="thin">
          <color auto="1"/>
        </bottom>
        <vertical/>
        <horizontal/>
      </border>
    </dxf>
    <dxf>
      <fill>
        <patternFill patternType="none">
          <bgColor auto="1"/>
        </patternFill>
      </fill>
      <border>
        <left style="thin">
          <color auto="1"/>
        </left>
        <right style="thin">
          <color auto="1"/>
        </right>
        <top style="thin">
          <color auto="1"/>
        </top>
        <bottom style="thin">
          <color auto="1"/>
        </bottom>
        <vertical/>
        <horizontal/>
      </border>
    </dxf>
    <dxf>
      <fill>
        <patternFill patternType="none">
          <bgColor auto="1"/>
        </patternFill>
      </fill>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s>
  <tableStyles count="0" defaultTableStyle="TableStyleMedium2" defaultPivotStyle="PivotStyleLight16"/>
  <colors>
    <mruColors>
      <color rgb="FFFCEBEA"/>
      <color rgb="FF71B92B"/>
      <color rgb="FFD44A92"/>
      <color rgb="FFE9357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06/relationships/rdRichValue" Target="richData/rdrichvalue.xml"/><Relationship Id="rId13" Type="http://schemas.openxmlformats.org/officeDocument/2006/relationships/customXml" Target="../customXml/item2.xml"/><Relationship Id="rId3" Type="http://schemas.openxmlformats.org/officeDocument/2006/relationships/theme" Target="theme/theme1.xml"/><Relationship Id="rId7" Type="http://schemas.microsoft.com/office/2022/10/relationships/richValueRel" Target="richData/richValueRel.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11" Type="http://schemas.openxmlformats.org/officeDocument/2006/relationships/calcChain" Target="calcChain.xml"/><Relationship Id="rId5" Type="http://schemas.openxmlformats.org/officeDocument/2006/relationships/sharedStrings" Target="sharedStrings.xml"/><Relationship Id="rId10" Type="http://schemas.microsoft.com/office/2017/06/relationships/rdRichValueTypes" Target="richData/rdRichValueTypes.xml"/><Relationship Id="rId4" Type="http://schemas.openxmlformats.org/officeDocument/2006/relationships/styles" Target="styles.xml"/><Relationship Id="rId9" Type="http://schemas.microsoft.com/office/2017/06/relationships/rdRichValueStructure" Target="richData/rdrichvaluestructure.xml"/><Relationship Id="rId14" Type="http://schemas.openxmlformats.org/officeDocument/2006/relationships/customXml" Target="../customXml/item3.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4.sv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6</xdr:col>
      <xdr:colOff>134709</xdr:colOff>
      <xdr:row>7</xdr:row>
      <xdr:rowOff>6805</xdr:rowOff>
    </xdr:from>
    <xdr:to>
      <xdr:col>7</xdr:col>
      <xdr:colOff>1580491</xdr:colOff>
      <xdr:row>10</xdr:row>
      <xdr:rowOff>113356</xdr:rowOff>
    </xdr:to>
    <xdr:grpSp>
      <xdr:nvGrpSpPr>
        <xdr:cNvPr id="2" name="Groupe 1">
          <a:extLst>
            <a:ext uri="{FF2B5EF4-FFF2-40B4-BE49-F238E27FC236}">
              <a16:creationId xmlns:a16="http://schemas.microsoft.com/office/drawing/2014/main" id="{50E0D6F1-C0EB-D67E-AB6C-1BDBD99223A6}"/>
            </a:ext>
          </a:extLst>
        </xdr:cNvPr>
        <xdr:cNvGrpSpPr/>
      </xdr:nvGrpSpPr>
      <xdr:grpSpPr>
        <a:xfrm>
          <a:off x="12269559" y="3559630"/>
          <a:ext cx="2836432" cy="735201"/>
          <a:chOff x="10387693" y="1809751"/>
          <a:chExt cx="3298230" cy="739284"/>
        </a:xfrm>
      </xdr:grpSpPr>
      <xdr:sp macro="" textlink="">
        <xdr:nvSpPr>
          <xdr:cNvPr id="4" name="ZoneTexte 7">
            <a:extLst>
              <a:ext uri="{FF2B5EF4-FFF2-40B4-BE49-F238E27FC236}">
                <a16:creationId xmlns:a16="http://schemas.microsoft.com/office/drawing/2014/main" id="{7FA67DAA-6D7A-60E7-4D6B-F5DA7E2CCC88}"/>
              </a:ext>
              <a:ext uri="{147F2762-F138-4A5C-976F-8EAC2B608ADB}">
                <a16:predDERef xmlns:a16="http://schemas.microsoft.com/office/drawing/2014/main" pred="{E56500ED-2860-8267-B79B-BCAF2F27471F}"/>
              </a:ext>
            </a:extLst>
          </xdr:cNvPr>
          <xdr:cNvSpPr txBox="1"/>
        </xdr:nvSpPr>
        <xdr:spPr>
          <a:xfrm>
            <a:off x="10501993" y="1973035"/>
            <a:ext cx="3183930" cy="576000"/>
          </a:xfrm>
          <a:prstGeom prst="rect">
            <a:avLst/>
          </a:prstGeom>
          <a:noFill/>
          <a:ln w="9525" cmpd="sng">
            <a:solidFill>
              <a:schemeClr val="bg1"/>
            </a:solidFill>
          </a:ln>
        </xdr:spPr>
        <xdr:txBody>
          <a:bodyPr spcFirstLastPara="0" vertOverflow="clip" horzOverflow="clip" wrap="square" lIns="91440" tIns="45720" rIns="91440" bIns="45720" rtlCol="0" anchor="t">
            <a:noAutofit/>
          </a:bodyPr>
          <a:lstStyle/>
          <a:p>
            <a:pPr marL="0" indent="0" algn="l"/>
            <a:r>
              <a:rPr lang="en-US" sz="1000" b="0" i="1" u="none" strike="noStrike">
                <a:solidFill>
                  <a:schemeClr val="bg2">
                    <a:lumMod val="50000"/>
                  </a:schemeClr>
                </a:solidFill>
                <a:latin typeface="Arial" panose="020B0604020202020204" pitchFamily="34" charset="0"/>
                <a:cs typeface="Arial" panose="020B0604020202020204" pitchFamily="34" charset="0"/>
              </a:rPr>
              <a:t>Les cases précédées de cette mention doivent être obligatoirement remplies pour obtenir une proposition tarifaire.</a:t>
            </a:r>
          </a:p>
        </xdr:txBody>
      </xdr:sp>
      <xdr:sp macro="" textlink="">
        <xdr:nvSpPr>
          <xdr:cNvPr id="3" name="ZoneTexte 2">
            <a:extLst>
              <a:ext uri="{FF2B5EF4-FFF2-40B4-BE49-F238E27FC236}">
                <a16:creationId xmlns:a16="http://schemas.microsoft.com/office/drawing/2014/main" id="{CDBA98A5-CBD3-4FEC-83C4-76D3CAABF923}"/>
              </a:ext>
              <a:ext uri="{147F2762-F138-4A5C-976F-8EAC2B608ADB}">
                <a16:predDERef xmlns:a16="http://schemas.microsoft.com/office/drawing/2014/main" pred="{91583944-44D2-446C-8D82-F15D721E60F1}"/>
              </a:ext>
            </a:extLst>
          </xdr:cNvPr>
          <xdr:cNvSpPr txBox="1"/>
        </xdr:nvSpPr>
        <xdr:spPr>
          <a:xfrm>
            <a:off x="10387693" y="1953986"/>
            <a:ext cx="180975" cy="210911"/>
          </a:xfrm>
          <a:prstGeom prst="rect">
            <a:avLst/>
          </a:prstGeom>
          <a:noFill/>
          <a:ln w="9525" cmpd="sng">
            <a:solidFill>
              <a:schemeClr val="bg1"/>
            </a:solidFill>
          </a:ln>
        </xdr:spPr>
        <xdr:txBody>
          <a:bodyPr spcFirstLastPara="0" wrap="square" lIns="91440" tIns="45720" rIns="91440" bIns="45720" rtlCol="0" anchor="t">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indent="0" algn="l"/>
            <a:r>
              <a:rPr lang="en-US" sz="1600" b="1" i="0" u="none" strike="noStrike">
                <a:solidFill>
                  <a:schemeClr val="tx2"/>
                </a:solidFill>
                <a:latin typeface="Arial" panose="020B0604020202020204" pitchFamily="34" charset="0"/>
                <a:cs typeface="Arial" panose="020B0604020202020204" pitchFamily="34" charset="0"/>
              </a:rPr>
              <a:t>*</a:t>
            </a:r>
          </a:p>
        </xdr:txBody>
      </xdr:sp>
      <xdr:sp macro="" textlink="">
        <xdr:nvSpPr>
          <xdr:cNvPr id="5" name="ZoneTexte 4">
            <a:extLst>
              <a:ext uri="{FF2B5EF4-FFF2-40B4-BE49-F238E27FC236}">
                <a16:creationId xmlns:a16="http://schemas.microsoft.com/office/drawing/2014/main" id="{32E44C6E-15C2-40FB-850C-AA9BDA26E0FC}"/>
              </a:ext>
              <a:ext uri="{147F2762-F138-4A5C-976F-8EAC2B608ADB}">
                <a16:predDERef xmlns:a16="http://schemas.microsoft.com/office/drawing/2014/main" pred="{CDBA98A5-CBD3-4FEC-83C4-76D3CAABF923}"/>
              </a:ext>
            </a:extLst>
          </xdr:cNvPr>
          <xdr:cNvSpPr txBox="1"/>
        </xdr:nvSpPr>
        <xdr:spPr>
          <a:xfrm>
            <a:off x="10501992" y="1809751"/>
            <a:ext cx="3183930" cy="190499"/>
          </a:xfrm>
          <a:prstGeom prst="rect">
            <a:avLst/>
          </a:prstGeom>
          <a:noFill/>
          <a:ln w="9525" cmpd="sng">
            <a:solidFill>
              <a:schemeClr val="bg1"/>
            </a:solidFill>
          </a:ln>
        </xdr:spPr>
        <xdr:txBody>
          <a:bodyPr spcFirstLastPara="0" wrap="square" lIns="91440" tIns="45720" rIns="91440" bIns="45720" rtlCol="0" anchor="t">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indent="0" algn="l"/>
            <a:r>
              <a:rPr lang="en-US" sz="1000" b="0" i="1" u="sng" strike="noStrike">
                <a:solidFill>
                  <a:schemeClr val="bg2">
                    <a:lumMod val="50000"/>
                  </a:schemeClr>
                </a:solidFill>
                <a:latin typeface="Arial" panose="020B0604020202020204" pitchFamily="34" charset="0"/>
                <a:cs typeface="Arial" panose="020B0604020202020204" pitchFamily="34" charset="0"/>
              </a:rPr>
              <a:t>Légende :</a:t>
            </a:r>
          </a:p>
        </xdr:txBody>
      </xdr:sp>
    </xdr:grpSp>
    <xdr:clientData/>
  </xdr:twoCellAnchor>
  <mc:AlternateContent xmlns:mc="http://schemas.openxmlformats.org/markup-compatibility/2006">
    <mc:Choice xmlns:a14="http://schemas.microsoft.com/office/drawing/2010/main" Requires="a14">
      <xdr:twoCellAnchor editAs="oneCell">
        <xdr:from>
          <xdr:col>0</xdr:col>
          <xdr:colOff>2295525</xdr:colOff>
          <xdr:row>243</xdr:row>
          <xdr:rowOff>0</xdr:rowOff>
        </xdr:from>
        <xdr:to>
          <xdr:col>2</xdr:col>
          <xdr:colOff>257175</xdr:colOff>
          <xdr:row>244</xdr:row>
          <xdr:rowOff>9525</xdr:rowOff>
        </xdr:to>
        <xdr:sp macro="" textlink="">
          <xdr:nvSpPr>
            <xdr:cNvPr id="1041" name="Check Box 17" hidden="1">
              <a:extLst>
                <a:ext uri="{63B3BB69-23CF-44E3-9099-C40C66FF867C}">
                  <a14:compatExt spid="_x0000_s1041"/>
                </a:ext>
                <a:ext uri="{FF2B5EF4-FFF2-40B4-BE49-F238E27FC236}">
                  <a16:creationId xmlns:a16="http://schemas.microsoft.com/office/drawing/2014/main" id="{00000000-0008-0000-0000-00001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2295525</xdr:colOff>
          <xdr:row>247</xdr:row>
          <xdr:rowOff>0</xdr:rowOff>
        </xdr:from>
        <xdr:to>
          <xdr:col>2</xdr:col>
          <xdr:colOff>257175</xdr:colOff>
          <xdr:row>248</xdr:row>
          <xdr:rowOff>9525</xdr:rowOff>
        </xdr:to>
        <xdr:sp macro="" textlink="">
          <xdr:nvSpPr>
            <xdr:cNvPr id="1043" name="Check Box 19" hidden="1">
              <a:extLst>
                <a:ext uri="{63B3BB69-23CF-44E3-9099-C40C66FF867C}">
                  <a14:compatExt spid="_x0000_s1043"/>
                </a:ext>
                <a:ext uri="{FF2B5EF4-FFF2-40B4-BE49-F238E27FC236}">
                  <a16:creationId xmlns:a16="http://schemas.microsoft.com/office/drawing/2014/main" id="{00000000-0008-0000-0000-00001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editAs="oneCell">
    <xdr:from>
      <xdr:col>0</xdr:col>
      <xdr:colOff>1626737</xdr:colOff>
      <xdr:row>252</xdr:row>
      <xdr:rowOff>204755</xdr:rowOff>
    </xdr:from>
    <xdr:to>
      <xdr:col>0</xdr:col>
      <xdr:colOff>2068780</xdr:colOff>
      <xdr:row>253</xdr:row>
      <xdr:rowOff>380779</xdr:rowOff>
    </xdr:to>
    <xdr:pic>
      <xdr:nvPicPr>
        <xdr:cNvPr id="26" name="Graphic 3" descr="Information with solid fill">
          <a:extLst>
            <a:ext uri="{FF2B5EF4-FFF2-40B4-BE49-F238E27FC236}">
              <a16:creationId xmlns:a16="http://schemas.microsoft.com/office/drawing/2014/main" id="{69F67157-2B73-F208-A264-47306F78517B}"/>
            </a:ext>
          </a:extLst>
        </xdr:cNvPr>
        <xdr:cNvPicPr>
          <a:picLocks noChangeAspect="1"/>
        </xdr:cNvPicPr>
      </xdr:nvPicPr>
      <xdr:blipFill>
        <a:blip xmlns:r="http://schemas.openxmlformats.org/officeDocument/2006/relationships" r:embed="rId1">
          <a:extLst>
            <a:ext uri="{96DAC541-7B7A-43D3-8B79-37D633B846F1}">
              <asvg:svgBlip xmlns:asvg="http://schemas.microsoft.com/office/drawing/2016/SVG/main" r:embed="rId2"/>
            </a:ext>
          </a:extLst>
        </a:blip>
        <a:stretch>
          <a:fillRect/>
        </a:stretch>
      </xdr:blipFill>
      <xdr:spPr>
        <a:xfrm>
          <a:off x="1626737" y="66662041"/>
          <a:ext cx="574713" cy="386934"/>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0</xdr:col>
          <xdr:colOff>2295525</xdr:colOff>
          <xdr:row>244</xdr:row>
          <xdr:rowOff>0</xdr:rowOff>
        </xdr:from>
        <xdr:to>
          <xdr:col>2</xdr:col>
          <xdr:colOff>257175</xdr:colOff>
          <xdr:row>245</xdr:row>
          <xdr:rowOff>9525</xdr:rowOff>
        </xdr:to>
        <xdr:sp macro="" textlink="">
          <xdr:nvSpPr>
            <xdr:cNvPr id="1095" name="Check Box 71" hidden="1">
              <a:extLst>
                <a:ext uri="{63B3BB69-23CF-44E3-9099-C40C66FF867C}">
                  <a14:compatExt spid="_x0000_s1095"/>
                </a:ext>
                <a:ext uri="{FF2B5EF4-FFF2-40B4-BE49-F238E27FC236}">
                  <a16:creationId xmlns:a16="http://schemas.microsoft.com/office/drawing/2014/main" id="{00000000-0008-0000-0000-00004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2295525</xdr:colOff>
          <xdr:row>246</xdr:row>
          <xdr:rowOff>0</xdr:rowOff>
        </xdr:from>
        <xdr:to>
          <xdr:col>2</xdr:col>
          <xdr:colOff>257175</xdr:colOff>
          <xdr:row>247</xdr:row>
          <xdr:rowOff>9525</xdr:rowOff>
        </xdr:to>
        <xdr:sp macro="" textlink="">
          <xdr:nvSpPr>
            <xdr:cNvPr id="1096" name="Check Box 72" hidden="1">
              <a:extLst>
                <a:ext uri="{63B3BB69-23CF-44E3-9099-C40C66FF867C}">
                  <a14:compatExt spid="_x0000_s1096"/>
                </a:ext>
                <a:ext uri="{FF2B5EF4-FFF2-40B4-BE49-F238E27FC236}">
                  <a16:creationId xmlns:a16="http://schemas.microsoft.com/office/drawing/2014/main" id="{00000000-0008-0000-0000-00004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2295525</xdr:colOff>
          <xdr:row>244</xdr:row>
          <xdr:rowOff>0</xdr:rowOff>
        </xdr:from>
        <xdr:to>
          <xdr:col>2</xdr:col>
          <xdr:colOff>257175</xdr:colOff>
          <xdr:row>245</xdr:row>
          <xdr:rowOff>9525</xdr:rowOff>
        </xdr:to>
        <xdr:sp macro="" textlink="">
          <xdr:nvSpPr>
            <xdr:cNvPr id="1099" name="Check Box 75" hidden="1">
              <a:extLst>
                <a:ext uri="{63B3BB69-23CF-44E3-9099-C40C66FF867C}">
                  <a14:compatExt spid="_x0000_s1099"/>
                </a:ext>
                <a:ext uri="{FF2B5EF4-FFF2-40B4-BE49-F238E27FC236}">
                  <a16:creationId xmlns:a16="http://schemas.microsoft.com/office/drawing/2014/main" id="{00000000-0008-0000-0000-00004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2295525</xdr:colOff>
          <xdr:row>245</xdr:row>
          <xdr:rowOff>0</xdr:rowOff>
        </xdr:from>
        <xdr:to>
          <xdr:col>2</xdr:col>
          <xdr:colOff>257175</xdr:colOff>
          <xdr:row>246</xdr:row>
          <xdr:rowOff>9525</xdr:rowOff>
        </xdr:to>
        <xdr:sp macro="" textlink="">
          <xdr:nvSpPr>
            <xdr:cNvPr id="1100" name="Check Box 76" hidden="1">
              <a:extLst>
                <a:ext uri="{63B3BB69-23CF-44E3-9099-C40C66FF867C}">
                  <a14:compatExt spid="_x0000_s1100"/>
                </a:ext>
                <a:ext uri="{FF2B5EF4-FFF2-40B4-BE49-F238E27FC236}">
                  <a16:creationId xmlns:a16="http://schemas.microsoft.com/office/drawing/2014/main" id="{00000000-0008-0000-0000-00004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richData/_rels/richValueRel.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2">
  <rv s="0">
    <v>0</v>
    <v>5</v>
  </rv>
  <rv s="0">
    <v>1</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el r:id="rId2"/>
</richValueRels>
</file>

<file path=xl/theme/theme1.xml><?xml version="1.0" encoding="utf-8"?>
<a:theme xmlns:a="http://schemas.openxmlformats.org/drawingml/2006/main" name="Office 2013 - 2022 Theme">
  <a:themeElements>
    <a:clrScheme name="HISCOX_COLORS_2014">
      <a:dk1>
        <a:sysClr val="windowText" lastClr="000000"/>
      </a:dk1>
      <a:lt1>
        <a:sysClr val="window" lastClr="FFFFFF"/>
      </a:lt1>
      <a:dk2>
        <a:srgbClr val="DA291C"/>
      </a:dk2>
      <a:lt2>
        <a:srgbClr val="F2F2F2"/>
      </a:lt2>
      <a:accent1>
        <a:srgbClr val="DA291C"/>
      </a:accent1>
      <a:accent2>
        <a:srgbClr val="BEBEBE"/>
      </a:accent2>
      <a:accent3>
        <a:srgbClr val="64009B"/>
      </a:accent3>
      <a:accent4>
        <a:srgbClr val="9A4DB9"/>
      </a:accent4>
      <a:accent5>
        <a:srgbClr val="A50096"/>
      </a:accent5>
      <a:accent6>
        <a:srgbClr val="C04DB6"/>
      </a:accent6>
      <a:hlink>
        <a:srgbClr val="000000"/>
      </a:hlink>
      <a:folHlink>
        <a:srgbClr val="000000"/>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3.xml"/><Relationship Id="rId3" Type="http://schemas.openxmlformats.org/officeDocument/2006/relationships/printerSettings" Target="../printerSettings/printerSettings1.bin"/><Relationship Id="rId7" Type="http://schemas.openxmlformats.org/officeDocument/2006/relationships/ctrlProp" Target="../ctrlProps/ctrlProp2.xml"/><Relationship Id="rId2" Type="http://schemas.openxmlformats.org/officeDocument/2006/relationships/hyperlink" Target="https://www.hiscox.fr/courtage/sites/courtage/files/documents/brochure_cyberclear_by_hiscox25.pdf" TargetMode="External"/><Relationship Id="rId1" Type="http://schemas.openxmlformats.org/officeDocument/2006/relationships/hyperlink" Target="mailto:hiscox.asspro@hiscox.fr?subject=Demande%20de%20cotation%20-%20Questionnaire%20Cyber" TargetMode="External"/><Relationship Id="rId6" Type="http://schemas.openxmlformats.org/officeDocument/2006/relationships/ctrlProp" Target="../ctrlProps/ctrlProp1.xml"/><Relationship Id="rId11" Type="http://schemas.openxmlformats.org/officeDocument/2006/relationships/ctrlProp" Target="../ctrlProps/ctrlProp6.xml"/><Relationship Id="rId5" Type="http://schemas.openxmlformats.org/officeDocument/2006/relationships/vmlDrawing" Target="../drawings/vmlDrawing1.vml"/><Relationship Id="rId10" Type="http://schemas.openxmlformats.org/officeDocument/2006/relationships/ctrlProp" Target="../ctrlProps/ctrlProp5.xml"/><Relationship Id="rId4" Type="http://schemas.openxmlformats.org/officeDocument/2006/relationships/drawing" Target="../drawings/drawing1.xml"/><Relationship Id="rId9" Type="http://schemas.openxmlformats.org/officeDocument/2006/relationships/ctrlProp" Target="../ctrlProps/ctrlProp4.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DB5DA8-4E6B-447D-8958-8A8BCC8A17CB}">
  <sheetPr codeName="Feuil1"/>
  <dimension ref="A1:AJ258"/>
  <sheetViews>
    <sheetView showGridLines="0" tabSelected="1" zoomScale="78" zoomScaleNormal="100" zoomScalePageLayoutView="70" workbookViewId="0">
      <selection activeCell="O8" sqref="O8"/>
    </sheetView>
  </sheetViews>
  <sheetFormatPr defaultColWidth="10.7109375" defaultRowHeight="20.25"/>
  <cols>
    <col min="1" max="1" width="31.42578125" style="7" customWidth="1"/>
    <col min="2" max="2" width="3.140625" style="8" customWidth="1"/>
    <col min="3" max="3" width="49" style="6" customWidth="1"/>
    <col min="4" max="4" width="28.42578125" style="6" customWidth="1"/>
    <col min="5" max="5" width="39.85546875" style="6" customWidth="1"/>
    <col min="6" max="6" width="30.140625" style="6" customWidth="1"/>
    <col min="7" max="7" width="21.5703125" style="6" customWidth="1"/>
    <col min="8" max="8" width="23" style="6" customWidth="1"/>
    <col min="9" max="9" width="16.5703125" style="6" hidden="1" customWidth="1"/>
    <col min="10" max="10" width="10.7109375" style="6" hidden="1" customWidth="1"/>
    <col min="11" max="11" width="19.28515625" style="6" hidden="1" customWidth="1"/>
    <col min="12" max="12" width="11" style="6" bestFit="1" customWidth="1"/>
    <col min="13" max="13" width="18.5703125" style="6" customWidth="1"/>
    <col min="14" max="16384" width="10.7109375" style="6"/>
  </cols>
  <sheetData>
    <row r="1" spans="1:36" ht="53.25" customHeight="1">
      <c r="A1" s="124" t="e" vm="1">
        <v>#VALUE!</v>
      </c>
      <c r="B1" s="124"/>
      <c r="C1" s="124"/>
      <c r="D1" s="124"/>
      <c r="E1" s="124"/>
      <c r="F1" s="124"/>
      <c r="G1" s="124"/>
      <c r="H1" s="124"/>
    </row>
    <row r="2" spans="1:36" ht="53.25" customHeight="1">
      <c r="A2" s="124"/>
      <c r="B2" s="124"/>
      <c r="C2" s="124"/>
      <c r="D2" s="124"/>
      <c r="E2" s="124"/>
      <c r="F2" s="124"/>
      <c r="G2" s="124"/>
      <c r="H2" s="124"/>
      <c r="O2" s="1"/>
    </row>
    <row r="3" spans="1:36" ht="53.25" customHeight="1">
      <c r="A3" s="124"/>
      <c r="B3" s="124"/>
      <c r="C3" s="124"/>
      <c r="D3" s="124"/>
      <c r="E3" s="124"/>
      <c r="F3" s="124"/>
      <c r="G3" s="124"/>
      <c r="H3" s="124"/>
      <c r="O3" s="1"/>
    </row>
    <row r="4" spans="1:36" ht="53.25" customHeight="1">
      <c r="A4" s="124"/>
      <c r="B4" s="124"/>
      <c r="C4" s="124"/>
      <c r="D4" s="124"/>
      <c r="E4" s="124"/>
      <c r="F4" s="124"/>
      <c r="G4" s="124"/>
      <c r="H4" s="124"/>
      <c r="K4" s="9"/>
      <c r="O4" s="1"/>
    </row>
    <row r="5" spans="1:36" s="11" customFormat="1" ht="50.25" customHeight="1">
      <c r="A5" s="124"/>
      <c r="B5" s="124"/>
      <c r="C5" s="124"/>
      <c r="D5" s="124"/>
      <c r="E5" s="124"/>
      <c r="F5" s="124"/>
      <c r="G5" s="124"/>
      <c r="H5" s="124"/>
      <c r="I5" s="32"/>
    </row>
    <row r="6" spans="1:36" s="15" customFormat="1" ht="8.25" customHeight="1">
      <c r="A6" s="12"/>
      <c r="B6" s="13"/>
      <c r="C6" s="14"/>
      <c r="D6" s="14"/>
      <c r="E6" s="14"/>
      <c r="F6" s="14"/>
      <c r="G6" s="14"/>
      <c r="H6" s="14"/>
      <c r="I6" s="16"/>
    </row>
    <row r="7" spans="1:36" s="17" customFormat="1" ht="8.25" customHeight="1">
      <c r="A7" s="10"/>
      <c r="B7" s="8"/>
      <c r="C7" s="16"/>
      <c r="D7" s="16"/>
      <c r="E7" s="16"/>
      <c r="F7" s="16"/>
      <c r="G7" s="16"/>
      <c r="H7" s="16"/>
      <c r="I7" s="16"/>
      <c r="J7" s="15"/>
      <c r="K7" s="15"/>
      <c r="L7" s="15"/>
      <c r="M7" s="15"/>
      <c r="N7" s="15"/>
      <c r="O7" s="15"/>
      <c r="P7" s="15"/>
      <c r="Q7" s="15"/>
      <c r="R7" s="15"/>
      <c r="S7" s="15"/>
      <c r="T7" s="15"/>
      <c r="U7" s="15"/>
      <c r="V7" s="15"/>
      <c r="W7" s="15"/>
      <c r="X7" s="15"/>
      <c r="Y7" s="15"/>
      <c r="Z7" s="15"/>
      <c r="AA7" s="15"/>
      <c r="AB7" s="15"/>
      <c r="AC7" s="15"/>
      <c r="AD7" s="15"/>
      <c r="AE7" s="15"/>
      <c r="AF7" s="15"/>
      <c r="AG7" s="15"/>
      <c r="AH7" s="15"/>
      <c r="AI7" s="15"/>
      <c r="AJ7" s="15"/>
    </row>
    <row r="8" spans="1:36" s="17" customFormat="1" ht="16.5" customHeight="1">
      <c r="A8" s="70" t="s">
        <v>0</v>
      </c>
      <c r="B8" s="88" t="s">
        <v>1</v>
      </c>
      <c r="C8" s="40" t="s">
        <v>2</v>
      </c>
      <c r="D8" s="140"/>
      <c r="E8" s="140"/>
      <c r="F8" s="140"/>
      <c r="G8" s="52"/>
      <c r="H8" s="51"/>
      <c r="I8" s="16"/>
      <c r="J8" s="15"/>
      <c r="K8" s="15"/>
      <c r="L8" s="15"/>
      <c r="M8" s="15"/>
      <c r="N8" s="15"/>
      <c r="O8" s="15"/>
      <c r="P8" s="15"/>
      <c r="Q8" s="15"/>
      <c r="R8" s="15"/>
      <c r="S8" s="15"/>
      <c r="T8" s="15"/>
      <c r="U8" s="15"/>
      <c r="V8" s="15"/>
      <c r="W8" s="15"/>
      <c r="X8" s="15"/>
      <c r="Y8" s="15"/>
      <c r="Z8" s="15"/>
      <c r="AA8" s="15"/>
      <c r="AB8" s="15"/>
      <c r="AC8" s="15"/>
      <c r="AD8" s="15"/>
      <c r="AE8" s="15"/>
      <c r="AF8" s="15"/>
      <c r="AG8" s="15"/>
      <c r="AH8" s="15"/>
      <c r="AI8" s="15"/>
      <c r="AJ8" s="15"/>
    </row>
    <row r="9" spans="1:36" s="17" customFormat="1" ht="16.5" customHeight="1">
      <c r="A9" s="41"/>
      <c r="B9" s="88"/>
      <c r="C9" s="40"/>
      <c r="D9" s="53"/>
      <c r="E9" s="51"/>
      <c r="F9" s="51"/>
      <c r="G9" s="52"/>
      <c r="H9" s="51"/>
      <c r="I9" s="16"/>
      <c r="J9" s="15"/>
      <c r="K9" s="15"/>
      <c r="L9" s="15"/>
      <c r="M9" s="15"/>
      <c r="N9" s="15"/>
      <c r="O9" s="15"/>
      <c r="P9" s="15"/>
      <c r="Q9" s="15"/>
      <c r="R9" s="15"/>
      <c r="S9" s="15"/>
      <c r="T9" s="15"/>
      <c r="U9" s="15"/>
      <c r="V9" s="15"/>
      <c r="W9" s="15"/>
      <c r="X9" s="15"/>
      <c r="Y9" s="15"/>
      <c r="Z9" s="15"/>
      <c r="AA9" s="15"/>
      <c r="AB9" s="15"/>
      <c r="AC9" s="15"/>
      <c r="AD9" s="15"/>
      <c r="AE9" s="15"/>
      <c r="AF9" s="15"/>
      <c r="AG9" s="15"/>
      <c r="AH9" s="15"/>
      <c r="AI9" s="15"/>
      <c r="AJ9" s="15"/>
    </row>
    <row r="10" spans="1:36" s="17" customFormat="1" ht="16.5" customHeight="1">
      <c r="A10" s="41"/>
      <c r="B10" s="88" t="s">
        <v>1</v>
      </c>
      <c r="C10" s="40" t="s">
        <v>3</v>
      </c>
      <c r="D10" s="140"/>
      <c r="E10" s="140"/>
      <c r="F10" s="140"/>
      <c r="G10" s="52"/>
      <c r="H10" s="51"/>
      <c r="I10" s="16"/>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row>
    <row r="11" spans="1:36" s="17" customFormat="1" ht="16.5" customHeight="1">
      <c r="A11" s="41"/>
      <c r="B11" s="88"/>
      <c r="C11" s="40"/>
      <c r="D11" s="53"/>
      <c r="E11" s="51"/>
      <c r="F11" s="51"/>
      <c r="G11" s="52"/>
      <c r="H11" s="51"/>
      <c r="I11" s="16"/>
      <c r="J11" s="15"/>
      <c r="K11" s="15"/>
      <c r="L11" s="15"/>
      <c r="M11" s="15"/>
      <c r="N11" s="15"/>
      <c r="O11" s="15"/>
      <c r="P11" s="15"/>
      <c r="Q11" s="15"/>
      <c r="R11" s="15"/>
      <c r="S11" s="15"/>
      <c r="T11" s="15"/>
      <c r="U11" s="15"/>
      <c r="V11" s="15"/>
      <c r="W11" s="15"/>
      <c r="X11" s="15"/>
      <c r="Y11" s="15"/>
      <c r="Z11" s="15"/>
      <c r="AA11" s="15"/>
      <c r="AB11" s="15"/>
      <c r="AC11" s="15"/>
      <c r="AD11" s="15"/>
      <c r="AE11" s="15"/>
      <c r="AF11" s="15"/>
      <c r="AG11" s="15"/>
      <c r="AH11" s="15"/>
      <c r="AI11" s="15"/>
      <c r="AJ11" s="15"/>
    </row>
    <row r="12" spans="1:36" s="17" customFormat="1" ht="16.5" customHeight="1">
      <c r="A12" s="41"/>
      <c r="B12" s="88" t="s">
        <v>1</v>
      </c>
      <c r="C12" s="40" t="s">
        <v>4</v>
      </c>
      <c r="D12" s="5"/>
      <c r="E12" s="37" t="s">
        <v>5</v>
      </c>
      <c r="F12" s="5"/>
      <c r="G12" s="6"/>
      <c r="H12" s="51"/>
      <c r="I12" s="16"/>
      <c r="J12" s="15"/>
      <c r="K12" s="15"/>
      <c r="L12" s="15"/>
      <c r="M12" s="15"/>
      <c r="N12" s="15"/>
      <c r="O12" s="15"/>
      <c r="P12" s="15"/>
      <c r="Q12" s="15"/>
      <c r="R12" s="15"/>
      <c r="S12" s="15"/>
      <c r="T12" s="15"/>
      <c r="U12" s="15"/>
      <c r="V12" s="15"/>
      <c r="W12" s="15"/>
      <c r="X12" s="15"/>
      <c r="Y12" s="15"/>
      <c r="Z12" s="15"/>
      <c r="AA12" s="15"/>
      <c r="AB12" s="15"/>
      <c r="AC12" s="15"/>
      <c r="AD12" s="15"/>
      <c r="AE12" s="15"/>
      <c r="AF12" s="15"/>
      <c r="AG12" s="15"/>
      <c r="AH12" s="15"/>
      <c r="AI12" s="15"/>
      <c r="AJ12" s="15"/>
    </row>
    <row r="13" spans="1:36" s="17" customFormat="1" ht="16.5" customHeight="1">
      <c r="A13" s="41"/>
      <c r="B13" s="88"/>
      <c r="C13" s="40"/>
      <c r="D13" s="28"/>
      <c r="E13" s="39"/>
      <c r="F13" s="39"/>
      <c r="G13" s="39"/>
      <c r="H13" s="51"/>
      <c r="I13" s="16"/>
      <c r="J13" s="15"/>
      <c r="K13" s="15"/>
      <c r="L13" s="15"/>
      <c r="M13" s="15"/>
      <c r="N13" s="15"/>
      <c r="O13" s="15"/>
      <c r="P13" s="15"/>
      <c r="Q13" s="15"/>
      <c r="R13" s="15"/>
      <c r="S13" s="15"/>
      <c r="T13" s="15"/>
      <c r="U13" s="15"/>
      <c r="V13" s="15"/>
      <c r="W13" s="15"/>
      <c r="X13" s="15"/>
      <c r="Y13" s="15"/>
      <c r="Z13" s="15"/>
      <c r="AA13" s="15"/>
      <c r="AB13" s="15"/>
      <c r="AC13" s="15"/>
      <c r="AD13" s="15"/>
      <c r="AE13" s="15"/>
      <c r="AF13" s="15"/>
      <c r="AG13" s="15"/>
      <c r="AH13" s="15"/>
      <c r="AI13" s="15"/>
      <c r="AJ13" s="15"/>
    </row>
    <row r="14" spans="1:36" s="17" customFormat="1" ht="16.5" customHeight="1">
      <c r="A14" s="41"/>
      <c r="B14" s="88" t="s">
        <v>1</v>
      </c>
      <c r="C14" s="40" t="s">
        <v>6</v>
      </c>
      <c r="D14" s="120" t="str">
        <f>IF(D12="","",IF(D12=98000,"Monaco",IF(LEFT(D12,2)="20","Corse",IF(OR(LEFT(D12,2)="97",LEFT(D12,3)="986"),"DROM",IF(LEFT(D12,3)="987","Polynésie française",IF(LEFT(D12,3)="988","Nouvelle-Calédonie","France"))))))</f>
        <v/>
      </c>
      <c r="E14" s="141" t="str">
        <f>IF(OR($D$14="Polynésie française",$D$14="Nouvelle-Calédonie"),"Zone géographique exclue","")</f>
        <v/>
      </c>
      <c r="F14" s="142"/>
      <c r="G14" s="142"/>
      <c r="H14" s="125" t="e" vm="2">
        <v>#VALUE!</v>
      </c>
      <c r="I14" s="16"/>
      <c r="J14" s="15"/>
      <c r="K14" s="15"/>
      <c r="L14" s="15"/>
      <c r="M14" s="15"/>
      <c r="N14" s="15"/>
      <c r="O14" s="15"/>
      <c r="P14" s="15"/>
      <c r="Q14" s="15"/>
      <c r="R14" s="15"/>
      <c r="S14" s="15"/>
      <c r="T14" s="15"/>
      <c r="U14" s="15"/>
      <c r="V14" s="15"/>
      <c r="W14" s="15"/>
      <c r="X14" s="15"/>
      <c r="Y14" s="15"/>
      <c r="Z14" s="15"/>
      <c r="AA14" s="15"/>
      <c r="AB14" s="15"/>
      <c r="AC14" s="15"/>
      <c r="AD14" s="15"/>
      <c r="AE14" s="15"/>
      <c r="AF14" s="15"/>
      <c r="AG14" s="15"/>
      <c r="AH14" s="15"/>
      <c r="AI14" s="15"/>
      <c r="AJ14" s="15"/>
    </row>
    <row r="15" spans="1:36" s="17" customFormat="1" ht="16.5" customHeight="1">
      <c r="A15" s="41"/>
      <c r="B15" s="88"/>
      <c r="C15" s="40"/>
      <c r="D15" s="53"/>
      <c r="E15" s="51"/>
      <c r="F15" s="51"/>
      <c r="G15" s="52"/>
      <c r="H15" s="125"/>
      <c r="I15" s="16"/>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row>
    <row r="16" spans="1:36" s="17" customFormat="1" ht="16.5" customHeight="1">
      <c r="A16" s="41"/>
      <c r="B16" s="88" t="s">
        <v>1</v>
      </c>
      <c r="C16" s="40" t="s">
        <v>7</v>
      </c>
      <c r="D16" s="143"/>
      <c r="E16" s="140"/>
      <c r="F16" s="140"/>
      <c r="G16" s="52"/>
      <c r="H16" s="125"/>
      <c r="I16" s="76"/>
      <c r="J16" s="77"/>
      <c r="K16" s="77"/>
      <c r="O16" s="15"/>
      <c r="P16" s="15"/>
      <c r="Q16" s="15"/>
      <c r="R16" s="15"/>
      <c r="S16" s="15"/>
      <c r="T16" s="15"/>
      <c r="U16" s="15"/>
      <c r="V16" s="15"/>
      <c r="W16" s="15"/>
      <c r="X16" s="15"/>
      <c r="Y16" s="15"/>
      <c r="Z16" s="15"/>
      <c r="AA16" s="15"/>
      <c r="AB16" s="15"/>
      <c r="AC16" s="15"/>
      <c r="AD16" s="15"/>
      <c r="AE16" s="15"/>
      <c r="AF16" s="15"/>
      <c r="AG16" s="15"/>
      <c r="AH16" s="15"/>
      <c r="AI16" s="15"/>
      <c r="AJ16" s="15"/>
    </row>
    <row r="17" spans="1:36" s="17" customFormat="1" ht="16.5" customHeight="1">
      <c r="A17" s="41"/>
      <c r="B17" s="88"/>
      <c r="C17" s="40"/>
      <c r="D17" s="53"/>
      <c r="E17" s="51"/>
      <c r="F17" s="51"/>
      <c r="G17" s="52"/>
      <c r="H17" s="125"/>
      <c r="I17" s="16"/>
      <c r="J17" s="15"/>
      <c r="K17" s="15"/>
      <c r="L17" s="15"/>
      <c r="M17" s="15"/>
      <c r="N17" s="15"/>
      <c r="O17" s="15"/>
      <c r="P17" s="15"/>
      <c r="Q17" s="15"/>
      <c r="R17" s="15"/>
      <c r="S17" s="15"/>
      <c r="T17" s="15"/>
      <c r="U17" s="15"/>
      <c r="V17" s="15"/>
      <c r="W17" s="15"/>
      <c r="X17" s="15"/>
      <c r="Y17" s="15"/>
      <c r="Z17" s="15"/>
      <c r="AA17" s="15"/>
      <c r="AB17" s="15"/>
      <c r="AC17" s="15"/>
      <c r="AD17" s="15"/>
      <c r="AE17" s="15"/>
      <c r="AF17" s="15"/>
      <c r="AG17" s="15"/>
      <c r="AH17" s="15"/>
      <c r="AI17" s="15"/>
      <c r="AJ17" s="15"/>
    </row>
    <row r="18" spans="1:36" s="17" customFormat="1" ht="16.5" customHeight="1">
      <c r="A18" s="41"/>
      <c r="B18" s="88" t="s">
        <v>1</v>
      </c>
      <c r="C18" s="39" t="s">
        <v>8</v>
      </c>
      <c r="D18" s="5"/>
      <c r="E18" s="62" t="str">
        <f>IF(D18="Plus de 5","Veuillez les déclarer hors questionnaire","")</f>
        <v/>
      </c>
      <c r="F18" s="51"/>
      <c r="G18" s="52"/>
      <c r="H18" s="51"/>
      <c r="I18" s="16"/>
      <c r="J18" s="15"/>
      <c r="K18" s="15"/>
      <c r="L18" s="15"/>
      <c r="M18" s="15"/>
      <c r="N18" s="15"/>
      <c r="O18" s="15"/>
      <c r="P18" s="15"/>
      <c r="Q18" s="15"/>
      <c r="R18" s="15"/>
      <c r="S18" s="15"/>
      <c r="T18" s="15"/>
      <c r="U18" s="15"/>
      <c r="V18" s="15"/>
      <c r="W18" s="15"/>
      <c r="X18" s="15"/>
      <c r="Y18" s="15"/>
      <c r="Z18" s="15"/>
      <c r="AA18" s="15"/>
      <c r="AB18" s="15"/>
      <c r="AC18" s="15"/>
      <c r="AD18" s="15"/>
      <c r="AE18" s="15"/>
      <c r="AF18" s="15"/>
      <c r="AG18" s="15"/>
      <c r="AH18" s="15"/>
      <c r="AI18" s="15"/>
      <c r="AJ18" s="15"/>
    </row>
    <row r="19" spans="1:36" s="17" customFormat="1" ht="8.25" customHeight="1">
      <c r="A19" s="41"/>
      <c r="B19" s="88"/>
      <c r="C19" s="40"/>
      <c r="D19" s="53"/>
      <c r="E19" s="51"/>
      <c r="F19" s="51"/>
      <c r="G19" s="52"/>
      <c r="H19" s="51"/>
      <c r="I19" s="16"/>
      <c r="J19" s="15"/>
      <c r="K19" s="15"/>
      <c r="L19" s="15"/>
      <c r="M19" s="15"/>
      <c r="N19" s="15"/>
      <c r="O19" s="15"/>
      <c r="P19" s="15"/>
      <c r="Q19" s="15"/>
      <c r="R19" s="15"/>
      <c r="S19" s="15"/>
      <c r="T19" s="15"/>
      <c r="U19" s="15"/>
      <c r="V19" s="15"/>
      <c r="W19" s="15"/>
      <c r="X19" s="15"/>
      <c r="Y19" s="15"/>
      <c r="Z19" s="15"/>
      <c r="AA19" s="15"/>
      <c r="AB19" s="15"/>
      <c r="AC19" s="15"/>
      <c r="AD19" s="15"/>
      <c r="AE19" s="15"/>
      <c r="AF19" s="15"/>
      <c r="AG19" s="15"/>
      <c r="AH19" s="15"/>
      <c r="AI19" s="15"/>
      <c r="AJ19" s="15"/>
    </row>
    <row r="20" spans="1:36" s="17" customFormat="1" ht="16.5" customHeight="1">
      <c r="A20" s="41"/>
      <c r="B20" s="88"/>
      <c r="C20" s="63" t="str">
        <f>IF(OR(D18=1,D18=2,D18=3,D18=4,D18=5),"Nom de la filiale 1","")</f>
        <v/>
      </c>
      <c r="D20" s="134"/>
      <c r="E20" s="134"/>
      <c r="F20" s="134"/>
      <c r="G20" s="87"/>
      <c r="H20" s="51"/>
      <c r="I20" s="16"/>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row>
    <row r="21" spans="1:36" s="17" customFormat="1" ht="16.5" customHeight="1">
      <c r="A21" s="41"/>
      <c r="B21" s="88"/>
      <c r="C21" s="63" t="str">
        <f>IF(OR(D18=2,D18=3,D18=4,D18=5),"Nom de la filiale 2","")</f>
        <v/>
      </c>
      <c r="D21" s="134"/>
      <c r="E21" s="134"/>
      <c r="F21" s="134"/>
      <c r="G21" s="52"/>
      <c r="I21" s="16"/>
      <c r="J21" s="15"/>
      <c r="K21" s="15"/>
      <c r="L21" s="15"/>
      <c r="M21" s="15"/>
      <c r="N21" s="15"/>
      <c r="O21" s="15"/>
      <c r="P21" s="15"/>
      <c r="Q21" s="15"/>
      <c r="R21" s="15"/>
      <c r="S21" s="15"/>
      <c r="T21" s="15"/>
      <c r="U21" s="15"/>
      <c r="V21" s="15"/>
      <c r="W21" s="15"/>
      <c r="X21" s="15"/>
      <c r="Y21" s="15"/>
      <c r="Z21" s="15"/>
      <c r="AA21" s="15"/>
      <c r="AB21" s="15"/>
      <c r="AC21" s="15"/>
      <c r="AD21" s="15"/>
      <c r="AE21" s="15"/>
      <c r="AF21" s="15"/>
      <c r="AG21" s="15"/>
      <c r="AH21" s="15"/>
      <c r="AI21" s="15"/>
      <c r="AJ21" s="15"/>
    </row>
    <row r="22" spans="1:36" s="17" customFormat="1" ht="16.5" customHeight="1">
      <c r="A22" s="41"/>
      <c r="B22" s="88"/>
      <c r="C22" s="63" t="str">
        <f>IF(OR(D18=3,D18=4,D18=5),"Nom de la filiale 3","")</f>
        <v/>
      </c>
      <c r="D22" s="134"/>
      <c r="E22" s="134"/>
      <c r="F22" s="134"/>
      <c r="G22" s="52"/>
      <c r="H22" s="51"/>
      <c r="I22" s="16"/>
      <c r="J22" s="15"/>
      <c r="K22" s="15"/>
      <c r="L22" s="15"/>
      <c r="M22" s="15"/>
      <c r="N22" s="15"/>
      <c r="O22" s="15"/>
      <c r="P22" s="15"/>
      <c r="Q22" s="15"/>
      <c r="R22" s="15"/>
      <c r="S22" s="15"/>
      <c r="T22" s="15"/>
      <c r="U22" s="15"/>
      <c r="V22" s="15"/>
      <c r="W22" s="15"/>
      <c r="X22" s="15"/>
      <c r="Y22" s="15"/>
      <c r="Z22" s="15"/>
      <c r="AA22" s="15"/>
      <c r="AB22" s="15"/>
      <c r="AC22" s="15"/>
      <c r="AD22" s="15"/>
      <c r="AE22" s="15"/>
      <c r="AF22" s="15"/>
      <c r="AG22" s="15"/>
      <c r="AH22" s="15"/>
      <c r="AI22" s="15"/>
      <c r="AJ22" s="15"/>
    </row>
    <row r="23" spans="1:36" s="17" customFormat="1" ht="16.5" customHeight="1">
      <c r="A23" s="41"/>
      <c r="B23" s="88"/>
      <c r="C23" s="63" t="str">
        <f>IF(OR(D18=4,D18=5),"Nom de la filiale 4","")</f>
        <v/>
      </c>
      <c r="D23" s="134"/>
      <c r="E23" s="134"/>
      <c r="F23" s="134"/>
      <c r="G23" s="52"/>
      <c r="H23" s="51"/>
      <c r="I23" s="16"/>
      <c r="J23" s="15"/>
      <c r="K23" s="15"/>
      <c r="L23" s="15"/>
      <c r="M23" s="15"/>
      <c r="N23" s="15"/>
      <c r="O23" s="15"/>
      <c r="P23" s="15"/>
      <c r="Q23" s="15"/>
      <c r="R23" s="15"/>
      <c r="S23" s="15"/>
      <c r="T23" s="15"/>
      <c r="U23" s="15"/>
      <c r="V23" s="15"/>
      <c r="W23" s="15"/>
      <c r="X23" s="15"/>
      <c r="Y23" s="15"/>
      <c r="Z23" s="15"/>
      <c r="AA23" s="15"/>
      <c r="AB23" s="15"/>
      <c r="AC23" s="15"/>
      <c r="AD23" s="15"/>
      <c r="AE23" s="15"/>
      <c r="AF23" s="15"/>
      <c r="AG23" s="15"/>
      <c r="AH23" s="15"/>
      <c r="AI23" s="15"/>
      <c r="AJ23" s="15"/>
    </row>
    <row r="24" spans="1:36" s="17" customFormat="1" ht="16.5" customHeight="1">
      <c r="A24" s="41"/>
      <c r="B24" s="88"/>
      <c r="C24" s="63" t="str">
        <f>IF(D18=5,"Nom de la filiale 5","")</f>
        <v/>
      </c>
      <c r="D24" s="134"/>
      <c r="E24" s="134"/>
      <c r="F24" s="134"/>
      <c r="G24" s="52"/>
      <c r="H24" s="51"/>
      <c r="I24" s="16"/>
      <c r="J24" s="15"/>
      <c r="K24" s="15"/>
      <c r="L24" s="15"/>
      <c r="M24" s="15"/>
      <c r="N24" s="15"/>
      <c r="O24" s="15"/>
      <c r="P24" s="15"/>
      <c r="Q24" s="15"/>
      <c r="R24" s="15"/>
      <c r="S24" s="15"/>
      <c r="T24" s="15"/>
      <c r="U24" s="15"/>
      <c r="V24" s="15"/>
      <c r="W24" s="15"/>
      <c r="X24" s="15"/>
      <c r="Y24" s="15"/>
      <c r="Z24" s="15"/>
      <c r="AA24" s="15"/>
      <c r="AB24" s="15"/>
      <c r="AC24" s="15"/>
      <c r="AD24" s="15"/>
      <c r="AE24" s="15"/>
      <c r="AF24" s="15"/>
      <c r="AG24" s="15"/>
      <c r="AH24" s="15"/>
      <c r="AI24" s="15"/>
      <c r="AJ24" s="15"/>
    </row>
    <row r="25" spans="1:36" s="17" customFormat="1" ht="16.5" customHeight="1">
      <c r="A25" s="41"/>
      <c r="B25" s="88"/>
      <c r="C25" s="54"/>
      <c r="D25" s="55"/>
      <c r="E25" s="55"/>
      <c r="F25" s="55"/>
      <c r="G25" s="52"/>
      <c r="H25" s="51"/>
      <c r="I25" s="16"/>
      <c r="J25" s="15"/>
      <c r="K25" s="15"/>
      <c r="L25" s="15"/>
      <c r="M25" s="15"/>
      <c r="N25" s="15"/>
      <c r="O25" s="15"/>
      <c r="P25" s="15"/>
      <c r="Q25" s="15"/>
      <c r="R25" s="15"/>
      <c r="S25" s="15"/>
      <c r="T25" s="15"/>
      <c r="U25" s="15"/>
      <c r="V25" s="15"/>
      <c r="W25" s="15"/>
      <c r="X25" s="15"/>
      <c r="Y25" s="15"/>
      <c r="Z25" s="15"/>
      <c r="AA25" s="15"/>
      <c r="AB25" s="15"/>
      <c r="AC25" s="15"/>
      <c r="AD25" s="15"/>
      <c r="AE25" s="15"/>
      <c r="AF25" s="15"/>
      <c r="AG25" s="15"/>
      <c r="AH25" s="15"/>
      <c r="AI25" s="15"/>
      <c r="AJ25" s="15"/>
    </row>
    <row r="26" spans="1:36" s="17" customFormat="1" ht="35.25" customHeight="1">
      <c r="A26" s="41"/>
      <c r="B26" s="88" t="s">
        <v>1</v>
      </c>
      <c r="C26" s="44" t="s">
        <v>9</v>
      </c>
      <c r="D26" s="3"/>
      <c r="E26" s="73" t="str">
        <f>IF(D26="Oui","Pas de couverture pour les filiales basées en Polynésie française ou en Nouvelle-Calédonie","")</f>
        <v/>
      </c>
      <c r="F26" s="55"/>
      <c r="G26" s="52"/>
      <c r="H26" s="51"/>
      <c r="I26" s="16"/>
      <c r="J26" s="15"/>
      <c r="K26" s="15"/>
      <c r="L26" s="15"/>
      <c r="M26" s="15"/>
      <c r="N26" s="15"/>
      <c r="O26" s="15"/>
      <c r="P26" s="15"/>
      <c r="Q26" s="15"/>
      <c r="R26" s="15"/>
      <c r="S26" s="15"/>
      <c r="T26" s="15"/>
      <c r="U26" s="15"/>
      <c r="V26" s="15"/>
      <c r="W26" s="15"/>
      <c r="X26" s="15"/>
      <c r="Y26" s="15"/>
      <c r="Z26" s="15"/>
      <c r="AA26" s="15"/>
      <c r="AB26" s="15"/>
      <c r="AC26" s="15"/>
      <c r="AD26" s="15"/>
      <c r="AE26" s="15"/>
      <c r="AF26" s="15"/>
      <c r="AG26" s="15"/>
      <c r="AH26" s="15"/>
      <c r="AI26" s="15"/>
      <c r="AJ26" s="15"/>
    </row>
    <row r="27" spans="1:36" s="17" customFormat="1" ht="16.5" customHeight="1">
      <c r="A27" s="41"/>
      <c r="B27" s="88"/>
      <c r="C27" s="54"/>
      <c r="D27" s="55"/>
      <c r="E27" s="55"/>
      <c r="F27" s="55"/>
      <c r="G27" s="52"/>
      <c r="H27" s="51"/>
      <c r="I27" s="16"/>
      <c r="J27" s="15"/>
      <c r="K27" s="15"/>
      <c r="L27" s="15"/>
      <c r="M27" s="15"/>
      <c r="N27" s="15"/>
      <c r="O27" s="15"/>
      <c r="P27" s="15"/>
      <c r="Q27" s="15"/>
      <c r="R27" s="15"/>
      <c r="S27" s="15"/>
      <c r="T27" s="15"/>
      <c r="U27" s="15"/>
      <c r="V27" s="15"/>
      <c r="W27" s="15"/>
      <c r="X27" s="15"/>
      <c r="Y27" s="15"/>
      <c r="Z27" s="15"/>
      <c r="AA27" s="15"/>
      <c r="AB27" s="15"/>
      <c r="AC27" s="15"/>
      <c r="AD27" s="15"/>
      <c r="AE27" s="15"/>
      <c r="AF27" s="15"/>
      <c r="AG27" s="15"/>
      <c r="AH27" s="15"/>
      <c r="AI27" s="15"/>
      <c r="AJ27" s="15"/>
    </row>
    <row r="28" spans="1:36" s="17" customFormat="1" ht="16.5" customHeight="1">
      <c r="A28" s="41"/>
      <c r="B28" s="88" t="s">
        <v>1</v>
      </c>
      <c r="C28" s="56" t="s">
        <v>10</v>
      </c>
      <c r="D28" s="55"/>
      <c r="E28" s="55"/>
      <c r="F28" s="55"/>
      <c r="G28" s="52"/>
      <c r="H28" s="51"/>
      <c r="I28" s="16"/>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row>
    <row r="29" spans="1:36" s="17" customFormat="1" ht="10.35" customHeight="1">
      <c r="A29" s="41"/>
      <c r="B29" s="88"/>
      <c r="C29" s="56"/>
      <c r="D29" s="55"/>
      <c r="E29" s="55"/>
      <c r="F29" s="55"/>
      <c r="G29" s="52"/>
      <c r="H29" s="51"/>
      <c r="I29" s="16"/>
      <c r="J29" s="15"/>
      <c r="K29" s="15"/>
      <c r="L29" s="15"/>
      <c r="M29" s="15"/>
      <c r="N29" s="15"/>
      <c r="O29" s="15"/>
      <c r="P29" s="15"/>
      <c r="Q29" s="15"/>
      <c r="R29" s="15"/>
      <c r="S29" s="15"/>
      <c r="T29" s="15"/>
      <c r="U29" s="15"/>
      <c r="V29" s="15"/>
      <c r="W29" s="15"/>
      <c r="X29" s="15"/>
      <c r="Y29" s="15"/>
      <c r="Z29" s="15"/>
      <c r="AA29" s="15"/>
      <c r="AB29" s="15"/>
      <c r="AC29" s="15"/>
      <c r="AD29" s="15"/>
      <c r="AE29" s="15"/>
      <c r="AF29" s="15"/>
      <c r="AG29" s="15"/>
      <c r="AH29" s="15"/>
      <c r="AI29" s="15"/>
      <c r="AJ29" s="15"/>
    </row>
    <row r="30" spans="1:36" s="17" customFormat="1" ht="16.5" customHeight="1">
      <c r="A30" s="41"/>
      <c r="B30" s="88" t="s">
        <v>1</v>
      </c>
      <c r="C30" s="40" t="s">
        <v>11</v>
      </c>
      <c r="D30" s="137"/>
      <c r="E30" s="138"/>
      <c r="F30" s="139"/>
      <c r="G30" s="52"/>
      <c r="H30" s="51"/>
      <c r="I30" s="16"/>
      <c r="J30" s="15"/>
      <c r="K30" s="15"/>
      <c r="L30" s="15"/>
      <c r="M30" s="15"/>
      <c r="N30" s="15"/>
      <c r="O30" s="15"/>
      <c r="P30" s="15"/>
      <c r="Q30" s="15"/>
      <c r="R30" s="15"/>
      <c r="S30" s="15"/>
      <c r="T30" s="15"/>
      <c r="U30" s="15"/>
      <c r="V30" s="15"/>
      <c r="W30" s="15"/>
      <c r="X30" s="15"/>
      <c r="Y30" s="15"/>
      <c r="Z30" s="15"/>
      <c r="AA30" s="15"/>
      <c r="AB30" s="15"/>
      <c r="AC30" s="15"/>
      <c r="AD30" s="15"/>
      <c r="AE30" s="15"/>
      <c r="AF30" s="15"/>
      <c r="AG30" s="15"/>
      <c r="AH30" s="15"/>
      <c r="AI30" s="15"/>
      <c r="AJ30" s="15"/>
    </row>
    <row r="31" spans="1:36" s="17" customFormat="1" ht="10.35" customHeight="1">
      <c r="A31" s="41"/>
      <c r="B31" s="88"/>
      <c r="C31" s="56"/>
      <c r="D31" s="55"/>
      <c r="E31" s="55"/>
      <c r="F31" s="55"/>
      <c r="G31" s="52"/>
      <c r="H31" s="51"/>
      <c r="I31" s="16"/>
      <c r="J31" s="15"/>
      <c r="K31" s="15"/>
      <c r="L31" s="15"/>
      <c r="M31" s="15"/>
      <c r="N31" s="15"/>
      <c r="O31" s="15"/>
      <c r="P31" s="15"/>
      <c r="Q31" s="15"/>
      <c r="R31" s="15"/>
      <c r="S31" s="15"/>
      <c r="T31" s="15"/>
      <c r="U31" s="15"/>
      <c r="V31" s="15"/>
      <c r="W31" s="15"/>
      <c r="X31" s="15"/>
      <c r="Y31" s="15"/>
      <c r="Z31" s="15"/>
      <c r="AA31" s="15"/>
      <c r="AB31" s="15"/>
      <c r="AC31" s="15"/>
      <c r="AD31" s="15"/>
      <c r="AE31" s="15"/>
      <c r="AF31" s="15"/>
      <c r="AG31" s="15"/>
      <c r="AH31" s="15"/>
      <c r="AI31" s="15"/>
      <c r="AJ31" s="15"/>
    </row>
    <row r="32" spans="1:36" s="17" customFormat="1" ht="140.25">
      <c r="A32" s="41"/>
      <c r="B32" s="88" t="s">
        <v>1</v>
      </c>
      <c r="C32" s="57" t="s">
        <v>12</v>
      </c>
      <c r="D32" s="3"/>
      <c r="E32" s="73" t="str">
        <f>IF(D32="Non","La réalisation d'une activité listée rend impossible la remise de devis","")</f>
        <v/>
      </c>
      <c r="F32" s="52"/>
      <c r="G32" s="52"/>
      <c r="H32" s="51"/>
      <c r="I32" s="16"/>
      <c r="J32" s="15"/>
      <c r="K32" s="15"/>
      <c r="L32" s="15"/>
      <c r="M32" s="15"/>
      <c r="N32" s="15"/>
      <c r="O32" s="15"/>
      <c r="P32" s="15"/>
      <c r="Q32" s="15"/>
      <c r="R32" s="15"/>
      <c r="S32" s="15"/>
      <c r="T32" s="15"/>
      <c r="U32" s="15"/>
      <c r="V32" s="15"/>
      <c r="W32" s="15"/>
      <c r="X32" s="15"/>
      <c r="Y32" s="15"/>
      <c r="Z32" s="15"/>
      <c r="AA32" s="15"/>
      <c r="AB32" s="15"/>
      <c r="AC32" s="15"/>
      <c r="AD32" s="15"/>
      <c r="AE32" s="15"/>
      <c r="AF32" s="15"/>
      <c r="AG32" s="15"/>
      <c r="AH32" s="15"/>
      <c r="AI32" s="15"/>
      <c r="AJ32" s="15"/>
    </row>
    <row r="33" spans="1:36" s="17" customFormat="1" ht="16.5" customHeight="1">
      <c r="A33" s="41"/>
      <c r="B33" s="88"/>
      <c r="C33" s="57"/>
      <c r="D33" s="58"/>
      <c r="E33" s="55"/>
      <c r="F33" s="55"/>
      <c r="G33" s="52"/>
      <c r="H33" s="51"/>
      <c r="I33" s="16"/>
      <c r="J33" s="15"/>
      <c r="K33" s="15"/>
      <c r="L33" s="15"/>
      <c r="M33" s="15"/>
      <c r="N33" s="15"/>
      <c r="O33" s="15"/>
      <c r="P33" s="15"/>
      <c r="Q33" s="15"/>
      <c r="R33" s="15"/>
      <c r="S33" s="15"/>
      <c r="T33" s="15"/>
      <c r="U33" s="15"/>
      <c r="V33" s="15"/>
      <c r="W33" s="15"/>
      <c r="X33" s="15"/>
      <c r="Y33" s="15"/>
      <c r="Z33" s="15"/>
      <c r="AA33" s="15"/>
      <c r="AB33" s="15"/>
      <c r="AC33" s="15"/>
      <c r="AD33" s="15"/>
      <c r="AE33" s="15"/>
      <c r="AF33" s="15"/>
      <c r="AG33" s="15"/>
      <c r="AH33" s="15"/>
      <c r="AI33" s="15"/>
      <c r="AJ33" s="15"/>
    </row>
    <row r="34" spans="1:36" s="17" customFormat="1" ht="16.5" customHeight="1">
      <c r="A34" s="41"/>
      <c r="B34" s="88" t="s">
        <v>1</v>
      </c>
      <c r="C34" s="56" t="s">
        <v>13</v>
      </c>
      <c r="D34" s="58"/>
      <c r="E34" s="55"/>
      <c r="F34" s="55"/>
      <c r="G34" s="52"/>
      <c r="H34" s="51"/>
      <c r="I34" s="16"/>
      <c r="J34" s="15"/>
      <c r="K34" s="15"/>
      <c r="L34" s="15"/>
      <c r="M34" s="15"/>
      <c r="N34" s="15"/>
      <c r="O34" s="15"/>
      <c r="P34" s="15"/>
      <c r="Q34" s="15"/>
      <c r="R34" s="15"/>
      <c r="S34" s="15"/>
      <c r="T34" s="15"/>
      <c r="U34" s="15"/>
      <c r="V34" s="15"/>
      <c r="W34" s="15"/>
      <c r="X34" s="15"/>
      <c r="Y34" s="15"/>
      <c r="Z34" s="15"/>
      <c r="AA34" s="15"/>
      <c r="AB34" s="15"/>
      <c r="AC34" s="15"/>
      <c r="AD34" s="15"/>
      <c r="AE34" s="15"/>
      <c r="AF34" s="15"/>
      <c r="AG34" s="15"/>
      <c r="AH34" s="15"/>
      <c r="AI34" s="15"/>
      <c r="AJ34" s="15"/>
    </row>
    <row r="35" spans="1:36" s="17" customFormat="1" ht="16.5" customHeight="1">
      <c r="A35" s="41"/>
      <c r="B35" s="88"/>
      <c r="C35" s="65" t="s">
        <v>14</v>
      </c>
      <c r="D35" s="135"/>
      <c r="E35" s="135"/>
      <c r="F35" s="135"/>
      <c r="G35" s="52"/>
      <c r="H35" s="51"/>
      <c r="I35" s="16"/>
      <c r="J35" s="15"/>
      <c r="K35" s="15"/>
      <c r="L35" s="15"/>
      <c r="M35" s="15"/>
      <c r="N35" s="15"/>
      <c r="O35" s="15"/>
      <c r="P35" s="15"/>
      <c r="Q35" s="15"/>
      <c r="R35" s="15"/>
      <c r="S35" s="15"/>
      <c r="T35" s="15"/>
      <c r="U35" s="15"/>
      <c r="V35" s="15"/>
      <c r="W35" s="15"/>
      <c r="X35" s="15"/>
      <c r="Y35" s="15"/>
      <c r="Z35" s="15"/>
      <c r="AA35" s="15"/>
      <c r="AB35" s="15"/>
      <c r="AC35" s="15"/>
      <c r="AD35" s="15"/>
      <c r="AE35" s="15"/>
      <c r="AF35" s="15"/>
      <c r="AG35" s="15"/>
      <c r="AH35" s="15"/>
      <c r="AI35" s="15"/>
      <c r="AJ35" s="15"/>
    </row>
    <row r="36" spans="1:36" s="17" customFormat="1" ht="16.5" customHeight="1">
      <c r="A36" s="41"/>
      <c r="B36" s="88"/>
      <c r="C36" s="65" t="s">
        <v>15</v>
      </c>
      <c r="D36" s="135"/>
      <c r="E36" s="135"/>
      <c r="F36" s="135"/>
      <c r="G36" s="52"/>
      <c r="H36" s="51"/>
      <c r="I36" s="16"/>
      <c r="J36" s="15"/>
      <c r="K36" s="15"/>
      <c r="L36" s="15"/>
      <c r="M36" s="15"/>
      <c r="N36" s="15"/>
      <c r="O36" s="15"/>
      <c r="P36" s="15"/>
      <c r="Q36" s="15"/>
      <c r="R36" s="15"/>
      <c r="S36" s="15"/>
      <c r="T36" s="15"/>
      <c r="U36" s="15"/>
      <c r="V36" s="15"/>
      <c r="W36" s="15"/>
      <c r="X36" s="15"/>
      <c r="Y36" s="15"/>
      <c r="Z36" s="15"/>
      <c r="AA36" s="15"/>
      <c r="AB36" s="15"/>
      <c r="AC36" s="15"/>
      <c r="AD36" s="15"/>
      <c r="AE36" s="15"/>
      <c r="AF36" s="15"/>
      <c r="AG36" s="15"/>
      <c r="AH36" s="15"/>
      <c r="AI36" s="15"/>
      <c r="AJ36" s="15"/>
    </row>
    <row r="37" spans="1:36" s="17" customFormat="1" ht="16.5" customHeight="1">
      <c r="A37" s="41"/>
      <c r="B37" s="88"/>
      <c r="C37" s="65" t="s">
        <v>16</v>
      </c>
      <c r="D37" s="135"/>
      <c r="E37" s="135"/>
      <c r="F37" s="135"/>
      <c r="G37" s="52"/>
      <c r="H37" s="51"/>
      <c r="I37" s="16"/>
      <c r="J37" s="15"/>
      <c r="K37" s="15"/>
      <c r="L37" s="15"/>
      <c r="M37" s="15"/>
      <c r="N37" s="15"/>
      <c r="O37" s="15"/>
      <c r="P37" s="15"/>
      <c r="Q37" s="15"/>
      <c r="R37" s="15"/>
      <c r="S37" s="15"/>
      <c r="T37" s="15"/>
      <c r="U37" s="15"/>
      <c r="V37" s="15"/>
      <c r="W37" s="15"/>
      <c r="X37" s="15"/>
      <c r="Y37" s="15"/>
      <c r="Z37" s="15"/>
      <c r="AA37" s="15"/>
      <c r="AB37" s="15"/>
      <c r="AC37" s="15"/>
      <c r="AD37" s="15"/>
      <c r="AE37" s="15"/>
      <c r="AF37" s="15"/>
      <c r="AG37" s="15"/>
      <c r="AH37" s="15"/>
      <c r="AI37" s="15"/>
      <c r="AJ37" s="15"/>
    </row>
    <row r="38" spans="1:36" s="17" customFormat="1" ht="16.5" customHeight="1">
      <c r="A38" s="41"/>
      <c r="B38" s="88"/>
      <c r="C38" s="63" t="s">
        <v>17</v>
      </c>
      <c r="D38" s="135"/>
      <c r="E38" s="135"/>
      <c r="F38" s="135"/>
      <c r="G38" s="52"/>
      <c r="H38" s="51"/>
      <c r="I38" s="16"/>
      <c r="J38" s="15"/>
      <c r="K38" s="15"/>
      <c r="L38" s="15"/>
      <c r="M38" s="15"/>
      <c r="N38" s="15"/>
      <c r="O38" s="15"/>
      <c r="P38" s="15"/>
      <c r="Q38" s="15"/>
      <c r="R38" s="15"/>
      <c r="S38" s="15"/>
      <c r="T38" s="15"/>
      <c r="U38" s="15"/>
      <c r="V38" s="15"/>
      <c r="W38" s="15"/>
      <c r="X38" s="15"/>
      <c r="Y38" s="15"/>
      <c r="Z38" s="15"/>
      <c r="AA38" s="15"/>
      <c r="AB38" s="15"/>
      <c r="AC38" s="15"/>
      <c r="AD38" s="15"/>
      <c r="AE38" s="15"/>
      <c r="AF38" s="15"/>
      <c r="AG38" s="15"/>
      <c r="AH38" s="15"/>
      <c r="AI38" s="15"/>
      <c r="AJ38" s="15"/>
    </row>
    <row r="39" spans="1:36" s="11" customFormat="1" ht="16.5" customHeight="1">
      <c r="A39" s="10"/>
      <c r="B39" s="106"/>
      <c r="C39" s="32"/>
      <c r="D39" s="47"/>
      <c r="E39" s="47"/>
      <c r="F39" s="47"/>
      <c r="G39" s="32"/>
      <c r="H39" s="32"/>
      <c r="I39" s="32"/>
    </row>
    <row r="40" spans="1:36" s="15" customFormat="1" ht="8.25" customHeight="1">
      <c r="A40" s="12"/>
      <c r="B40" s="107"/>
      <c r="C40" s="14"/>
      <c r="D40" s="48"/>
      <c r="E40" s="48"/>
      <c r="F40" s="48"/>
      <c r="G40" s="14"/>
      <c r="H40" s="14"/>
      <c r="I40" s="16"/>
    </row>
    <row r="41" spans="1:36" ht="8.25" customHeight="1">
      <c r="B41" s="106"/>
      <c r="C41" s="18"/>
      <c r="D41" s="49"/>
      <c r="E41" s="49"/>
      <c r="F41" s="49"/>
      <c r="G41" s="18"/>
      <c r="H41" s="18"/>
      <c r="I41" s="18"/>
    </row>
    <row r="42" spans="1:36" ht="16.5" customHeight="1">
      <c r="A42" s="70" t="s">
        <v>18</v>
      </c>
      <c r="B42" s="88" t="s">
        <v>1</v>
      </c>
      <c r="C42" s="56" t="s">
        <v>19</v>
      </c>
      <c r="D42" s="59" t="s">
        <v>20</v>
      </c>
      <c r="E42" s="59" t="s">
        <v>21</v>
      </c>
      <c r="F42" s="59" t="s">
        <v>22</v>
      </c>
      <c r="G42" s="39"/>
      <c r="H42" s="39"/>
      <c r="I42" s="39"/>
      <c r="J42" s="39"/>
      <c r="K42" s="39"/>
    </row>
    <row r="43" spans="1:36" ht="16.5" customHeight="1">
      <c r="A43" s="42"/>
      <c r="B43" s="88"/>
      <c r="C43" s="74" t="str">
        <f>IF(D43="","Indiquer votre CA du dernier exercice consolidé","")</f>
        <v>Indiquer votre CA du dernier exercice consolidé</v>
      </c>
      <c r="D43" s="60"/>
      <c r="E43" s="60"/>
      <c r="F43" s="60"/>
      <c r="G43" s="39"/>
      <c r="H43" s="39"/>
      <c r="I43" s="39"/>
      <c r="J43" s="39"/>
      <c r="K43" s="39"/>
    </row>
    <row r="44" spans="1:36" ht="16.5" customHeight="1">
      <c r="A44" s="42"/>
      <c r="B44" s="88"/>
      <c r="C44" s="39"/>
      <c r="D44" s="39"/>
      <c r="E44" s="39"/>
      <c r="F44" s="39"/>
      <c r="G44" s="39"/>
      <c r="H44" s="39"/>
      <c r="I44" s="39"/>
      <c r="J44" s="39"/>
      <c r="K44" s="39"/>
    </row>
    <row r="45" spans="1:36" ht="16.5" customHeight="1">
      <c r="A45" s="42"/>
      <c r="B45" s="88" t="s">
        <v>1</v>
      </c>
      <c r="C45" s="56" t="s">
        <v>23</v>
      </c>
      <c r="D45" s="59"/>
      <c r="E45" s="59" t="s">
        <v>24</v>
      </c>
      <c r="F45" s="59" t="s">
        <v>25</v>
      </c>
      <c r="G45" s="127" t="str">
        <f>IF(OR(F46&lt;&gt;"",F47&lt;&gt;"",F48&lt;&gt;""),"Vous détenez des filiales locales. Nous vous remercions d'annexer au questionnaire une ventillation du chiffre d'affaires par filiale","")</f>
        <v/>
      </c>
      <c r="H45" s="128"/>
      <c r="I45" s="39"/>
      <c r="J45" s="39"/>
      <c r="K45" s="39"/>
    </row>
    <row r="46" spans="1:36" ht="16.5" customHeight="1">
      <c r="A46" s="42"/>
      <c r="B46" s="88"/>
      <c r="C46" s="39"/>
      <c r="D46" s="59" t="s">
        <v>26</v>
      </c>
      <c r="E46" s="60"/>
      <c r="F46" s="60"/>
      <c r="G46" s="127"/>
      <c r="H46" s="128"/>
      <c r="I46" s="39"/>
      <c r="J46" s="39"/>
      <c r="K46" s="39"/>
    </row>
    <row r="47" spans="1:36" ht="16.5" customHeight="1">
      <c r="A47" s="42"/>
      <c r="B47" s="88"/>
      <c r="C47" s="39"/>
      <c r="D47" s="59" t="s">
        <v>27</v>
      </c>
      <c r="E47" s="60"/>
      <c r="F47" s="60"/>
      <c r="G47" s="127"/>
      <c r="H47" s="128"/>
      <c r="I47" s="39"/>
      <c r="J47" s="39"/>
      <c r="K47" s="39"/>
    </row>
    <row r="48" spans="1:36" ht="16.5" customHeight="1">
      <c r="A48" s="42"/>
      <c r="B48" s="88"/>
      <c r="C48" s="39"/>
      <c r="D48" s="59" t="s">
        <v>28</v>
      </c>
      <c r="E48" s="60"/>
      <c r="F48" s="60"/>
      <c r="G48" s="127"/>
      <c r="H48" s="128"/>
      <c r="I48" s="39"/>
      <c r="J48" s="39"/>
      <c r="K48" s="39"/>
    </row>
    <row r="49" spans="1:11" ht="16.5" customHeight="1">
      <c r="A49" s="42"/>
      <c r="B49" s="88"/>
      <c r="C49" s="39"/>
      <c r="D49" s="39"/>
      <c r="E49" s="39"/>
      <c r="F49" s="39"/>
      <c r="G49" s="39"/>
      <c r="H49" s="39"/>
      <c r="I49" s="39"/>
      <c r="J49" s="39"/>
      <c r="K49" s="39"/>
    </row>
    <row r="50" spans="1:11" ht="16.149999999999999" customHeight="1">
      <c r="A50" s="42"/>
      <c r="B50" s="88" t="s">
        <v>1</v>
      </c>
      <c r="C50" s="126" t="s">
        <v>29</v>
      </c>
      <c r="D50" s="59" t="s">
        <v>30</v>
      </c>
      <c r="E50" s="59" t="s">
        <v>31</v>
      </c>
      <c r="F50" s="39"/>
      <c r="G50" s="39"/>
      <c r="H50" s="39"/>
      <c r="I50" s="39"/>
      <c r="J50" s="39"/>
      <c r="K50" s="39"/>
    </row>
    <row r="51" spans="1:11" ht="23.25" customHeight="1">
      <c r="A51" s="42"/>
      <c r="B51" s="88"/>
      <c r="C51" s="126"/>
      <c r="D51" s="61"/>
      <c r="E51" s="60"/>
      <c r="F51" s="39"/>
      <c r="G51" s="39"/>
      <c r="H51" s="39"/>
      <c r="I51" s="39"/>
      <c r="J51" s="39"/>
      <c r="K51" s="39"/>
    </row>
    <row r="52" spans="1:11" ht="16.149999999999999" customHeight="1">
      <c r="A52" s="42"/>
      <c r="B52" s="88"/>
      <c r="C52" s="39"/>
      <c r="D52" s="39"/>
      <c r="E52" s="39"/>
      <c r="F52" s="39"/>
      <c r="G52" s="39"/>
      <c r="H52" s="39"/>
      <c r="I52" s="39"/>
      <c r="J52" s="39"/>
      <c r="K52" s="39"/>
    </row>
    <row r="53" spans="1:11" ht="16.5" customHeight="1">
      <c r="A53" s="42"/>
      <c r="B53" s="88"/>
      <c r="C53" s="39"/>
      <c r="D53" s="39"/>
      <c r="E53" s="39"/>
      <c r="F53" s="39"/>
      <c r="G53" s="39"/>
      <c r="H53" s="39"/>
      <c r="I53" s="39"/>
      <c r="J53" s="39"/>
      <c r="K53" s="39"/>
    </row>
    <row r="54" spans="1:11" ht="16.5" customHeight="1">
      <c r="A54" s="42"/>
      <c r="B54" s="88" t="s">
        <v>1</v>
      </c>
      <c r="C54" s="40" t="s">
        <v>32</v>
      </c>
      <c r="D54" s="5"/>
      <c r="E54" s="39"/>
      <c r="F54" s="39"/>
      <c r="G54" s="39"/>
      <c r="H54" s="39"/>
      <c r="I54" s="39"/>
      <c r="J54" s="39"/>
      <c r="K54" s="39"/>
    </row>
    <row r="55" spans="1:11" ht="16.5" customHeight="1">
      <c r="A55" s="42"/>
      <c r="B55" s="88"/>
      <c r="C55" s="39"/>
      <c r="D55" s="39"/>
      <c r="E55" s="39"/>
      <c r="F55" s="39"/>
      <c r="G55" s="39"/>
      <c r="H55" s="39"/>
      <c r="I55" s="39"/>
      <c r="J55" s="39"/>
      <c r="K55" s="39"/>
    </row>
    <row r="56" spans="1:11" ht="16.5" customHeight="1">
      <c r="A56" s="42"/>
      <c r="B56" s="88" t="s">
        <v>1</v>
      </c>
      <c r="C56" s="40" t="s">
        <v>33</v>
      </c>
      <c r="D56" s="4"/>
      <c r="E56" s="82"/>
      <c r="F56" s="39"/>
      <c r="G56" s="39"/>
      <c r="H56" s="39"/>
      <c r="I56" s="39"/>
      <c r="J56" s="39"/>
      <c r="K56" s="39"/>
    </row>
    <row r="57" spans="1:11" ht="16.5" customHeight="1">
      <c r="A57" s="42"/>
      <c r="B57" s="88"/>
      <c r="C57" s="39"/>
      <c r="D57" s="39"/>
      <c r="E57" s="39"/>
      <c r="F57" s="39"/>
      <c r="G57" s="39"/>
      <c r="H57" s="39"/>
      <c r="I57" s="39"/>
      <c r="J57" s="39"/>
      <c r="K57" s="39"/>
    </row>
    <row r="58" spans="1:11" ht="16.5" customHeight="1">
      <c r="A58" s="42"/>
      <c r="B58" s="88" t="s">
        <v>1</v>
      </c>
      <c r="C58" s="40" t="s">
        <v>34</v>
      </c>
      <c r="D58" s="4"/>
      <c r="E58" s="39"/>
      <c r="F58" s="39"/>
      <c r="G58" s="39"/>
      <c r="H58" s="39"/>
      <c r="I58" s="39"/>
      <c r="J58" s="39"/>
      <c r="K58" s="39"/>
    </row>
    <row r="59" spans="1:11" ht="16.5" customHeight="1" thickBot="1">
      <c r="A59" s="42"/>
      <c r="B59" s="88"/>
      <c r="C59" s="39"/>
      <c r="D59" s="39"/>
      <c r="E59" s="39"/>
      <c r="F59" s="39"/>
      <c r="G59" s="39"/>
      <c r="H59" s="39"/>
      <c r="I59" s="39"/>
      <c r="J59" s="39"/>
      <c r="K59" s="39"/>
    </row>
    <row r="60" spans="1:11" ht="16.5" customHeight="1" thickTop="1">
      <c r="A60" s="89"/>
      <c r="B60" s="108"/>
      <c r="C60" s="90"/>
      <c r="D60" s="90"/>
      <c r="E60" s="90"/>
      <c r="F60" s="90"/>
      <c r="G60" s="90"/>
      <c r="H60" s="90"/>
      <c r="I60" s="39"/>
      <c r="J60" s="39"/>
      <c r="K60" s="39"/>
    </row>
    <row r="61" spans="1:11" ht="26.25" customHeight="1">
      <c r="A61" s="96" t="s">
        <v>35</v>
      </c>
      <c r="B61" s="109"/>
      <c r="C61" s="91" t="s">
        <v>36</v>
      </c>
      <c r="D61" s="91"/>
      <c r="E61" s="91"/>
      <c r="F61" s="92"/>
      <c r="G61" s="91"/>
      <c r="H61" s="95" t="s">
        <v>37</v>
      </c>
      <c r="I61" s="39"/>
      <c r="J61" s="39"/>
      <c r="K61" s="39"/>
    </row>
    <row r="62" spans="1:11" ht="16.5" customHeight="1">
      <c r="A62" s="93"/>
      <c r="B62" s="109"/>
      <c r="C62" s="91"/>
      <c r="D62" s="91"/>
      <c r="E62" s="91"/>
      <c r="F62" s="91"/>
      <c r="G62" s="91"/>
      <c r="H62" s="95" t="s">
        <v>38</v>
      </c>
      <c r="I62" s="39"/>
      <c r="J62" s="39"/>
      <c r="K62" s="39"/>
    </row>
    <row r="63" spans="1:11" ht="16.5" customHeight="1">
      <c r="A63" s="93"/>
      <c r="B63" s="109"/>
      <c r="C63" s="91" t="str">
        <f>IF(F61&lt;&gt;"","- Exposition financière à une cyberattaque","")</f>
        <v/>
      </c>
      <c r="D63" s="94" t="str">
        <f>IF(OR(D43="",F61=""),"",D43*(IF($F$61="Services",0.7,0.5))/252*30+150000)</f>
        <v/>
      </c>
      <c r="E63" s="91"/>
      <c r="F63" s="91"/>
      <c r="G63" s="91"/>
      <c r="H63" s="91"/>
      <c r="I63" s="39"/>
      <c r="J63" s="39"/>
      <c r="K63" s="39"/>
    </row>
    <row r="64" spans="1:11" ht="8.1" customHeight="1">
      <c r="A64" s="93"/>
      <c r="B64" s="109"/>
      <c r="C64" s="91"/>
      <c r="D64" s="91"/>
      <c r="E64" s="91"/>
      <c r="F64" s="91"/>
      <c r="G64" s="91"/>
      <c r="H64" s="91"/>
      <c r="I64" s="39"/>
      <c r="J64" s="39"/>
      <c r="K64" s="39"/>
    </row>
    <row r="65" spans="1:14" ht="16.5" customHeight="1">
      <c r="A65" s="93"/>
      <c r="B65" s="109"/>
      <c r="C65" s="91" t="str">
        <f>IF(F61&lt;&gt;"","- Exposition journalière de pertes d'exploitation","")</f>
        <v/>
      </c>
      <c r="D65" s="94" t="str">
        <f>IF(OR(D43="",F61=""),"",D43*(IF($F$61="Services",0.7,0.5))/252)</f>
        <v/>
      </c>
      <c r="E65" s="91"/>
      <c r="F65" s="91"/>
      <c r="G65" s="91"/>
      <c r="H65" s="91"/>
      <c r="I65" s="39"/>
      <c r="J65" s="39"/>
      <c r="K65" s="39"/>
    </row>
    <row r="66" spans="1:14" ht="8.1" customHeight="1">
      <c r="A66" s="93"/>
      <c r="B66" s="109"/>
      <c r="C66" s="91"/>
      <c r="D66" s="91"/>
      <c r="E66" s="91"/>
      <c r="F66" s="91"/>
      <c r="G66" s="91"/>
      <c r="H66" s="91"/>
      <c r="I66" s="39"/>
      <c r="J66" s="39"/>
      <c r="K66" s="39"/>
    </row>
    <row r="67" spans="1:14" ht="16.5" customHeight="1">
      <c r="A67" s="93"/>
      <c r="B67" s="109"/>
      <c r="C67" s="91" t="str">
        <f>IF(F61&lt;&gt;"","- Répercussion sur l'activité","")</f>
        <v/>
      </c>
      <c r="D67" s="136" t="str">
        <f>IF(OR(D43="",F61=""),"",IF(D43&lt;=2500000,"En moyenne, une cyber attaque a des répercussions sur l'activité pendant 9 jours","En moyenne, une cyber attaque a des répercussions sur l'activité pendant 1 mois"))</f>
        <v/>
      </c>
      <c r="E67" s="136"/>
      <c r="F67" s="136"/>
      <c r="G67" s="91"/>
      <c r="H67" s="91"/>
      <c r="I67" s="39"/>
      <c r="J67" s="39"/>
      <c r="K67" s="39"/>
    </row>
    <row r="68" spans="1:14" ht="16.5" customHeight="1">
      <c r="A68" s="93"/>
      <c r="B68" s="109"/>
      <c r="C68" s="91"/>
      <c r="D68" s="91"/>
      <c r="E68" s="91"/>
      <c r="F68" s="91"/>
      <c r="G68" s="91"/>
      <c r="H68" s="91"/>
      <c r="I68" s="39"/>
      <c r="J68" s="39"/>
      <c r="K68" s="39"/>
    </row>
    <row r="69" spans="1:14" ht="8.4499999999999993" customHeight="1">
      <c r="A69" s="12"/>
      <c r="B69" s="107"/>
      <c r="C69" s="14"/>
      <c r="D69" s="48"/>
      <c r="E69" s="48"/>
      <c r="F69" s="48"/>
      <c r="G69" s="14"/>
      <c r="H69" s="14"/>
      <c r="I69" s="39"/>
      <c r="J69" s="39"/>
      <c r="K69" s="39"/>
    </row>
    <row r="70" spans="1:14" ht="16.5" customHeight="1">
      <c r="A70" s="42"/>
      <c r="B70" s="88"/>
      <c r="C70" s="39"/>
      <c r="D70" s="39"/>
      <c r="E70" s="39"/>
      <c r="F70" s="39"/>
      <c r="G70" s="39"/>
      <c r="H70" s="39"/>
      <c r="I70" s="39"/>
      <c r="J70" s="39"/>
      <c r="K70" s="39"/>
    </row>
    <row r="71" spans="1:14" ht="16.5" customHeight="1">
      <c r="A71" s="71" t="s">
        <v>39</v>
      </c>
      <c r="B71" s="110"/>
      <c r="C71" s="100" t="s">
        <v>40</v>
      </c>
      <c r="D71" s="101"/>
      <c r="E71" s="102"/>
      <c r="F71" s="103" t="s">
        <v>41</v>
      </c>
      <c r="G71" s="101"/>
      <c r="H71" s="101"/>
      <c r="I71" s="39"/>
      <c r="J71" s="39"/>
      <c r="K71" s="39"/>
      <c r="N71" s="39"/>
    </row>
    <row r="72" spans="1:14" ht="11.25" customHeight="1">
      <c r="A72" s="72" t="s">
        <v>42</v>
      </c>
      <c r="B72" s="110"/>
      <c r="C72" s="101"/>
      <c r="D72" s="101"/>
      <c r="E72" s="101"/>
      <c r="F72" s="101"/>
      <c r="G72" s="101"/>
      <c r="H72" s="101"/>
      <c r="I72" s="39"/>
      <c r="J72" s="39"/>
      <c r="K72" s="39"/>
    </row>
    <row r="73" spans="1:14" ht="25.5">
      <c r="A73" s="42"/>
      <c r="B73" s="110" t="str">
        <f>IF($D$18&lt;&gt;0,"*","")</f>
        <v/>
      </c>
      <c r="C73" s="104" t="s">
        <v>43</v>
      </c>
      <c r="D73" s="112"/>
      <c r="E73" s="113" t="str">
        <f>IF($D$18&lt;&gt;0,"","Non applicable")</f>
        <v>Non applicable</v>
      </c>
      <c r="F73" s="132"/>
      <c r="G73" s="132"/>
      <c r="H73" s="101"/>
      <c r="I73" s="39"/>
      <c r="J73" s="39"/>
      <c r="K73" s="39"/>
    </row>
    <row r="74" spans="1:14" ht="10.15" customHeight="1">
      <c r="A74" s="42"/>
      <c r="B74" s="110"/>
      <c r="C74" s="104"/>
      <c r="D74" s="101"/>
      <c r="E74" s="102"/>
      <c r="F74" s="105"/>
      <c r="G74" s="101"/>
      <c r="H74" s="101"/>
      <c r="I74" s="39"/>
      <c r="J74" s="39"/>
      <c r="K74" s="39"/>
    </row>
    <row r="75" spans="1:14" ht="31.5" customHeight="1">
      <c r="A75" s="42"/>
      <c r="B75" s="110" t="str">
        <f>IF($D$18&lt;&gt;0,"*","")</f>
        <v/>
      </c>
      <c r="C75" s="104" t="s">
        <v>44</v>
      </c>
      <c r="D75" s="112"/>
      <c r="E75" s="113" t="str">
        <f>IF($D$18&lt;&gt;0,"","Non applicable")</f>
        <v>Non applicable</v>
      </c>
      <c r="F75" s="132"/>
      <c r="G75" s="132"/>
      <c r="H75" s="101"/>
      <c r="I75" s="39"/>
      <c r="J75" s="39"/>
      <c r="K75" s="39"/>
    </row>
    <row r="76" spans="1:14" ht="18" customHeight="1">
      <c r="A76" s="42"/>
      <c r="B76" s="110"/>
      <c r="C76" s="116" t="str">
        <f>IF(AND(D73="non",D75="non"),"Veuillez compléter un questionnaire par filiale","")</f>
        <v/>
      </c>
      <c r="D76" s="114"/>
      <c r="E76" s="113"/>
      <c r="F76" s="115"/>
      <c r="G76" s="115"/>
      <c r="H76" s="101"/>
      <c r="I76" s="39"/>
      <c r="J76" s="39"/>
      <c r="K76" s="39"/>
    </row>
    <row r="77" spans="1:14" ht="10.15" customHeight="1">
      <c r="A77" s="42"/>
      <c r="B77" s="110"/>
      <c r="C77" s="104"/>
      <c r="D77" s="101"/>
      <c r="E77" s="101"/>
      <c r="F77" s="101"/>
      <c r="G77" s="101"/>
      <c r="H77" s="101"/>
      <c r="I77" s="39"/>
      <c r="J77" s="39"/>
      <c r="K77" s="39"/>
    </row>
    <row r="78" spans="1:14" ht="31.5" customHeight="1">
      <c r="A78" s="42"/>
      <c r="B78" s="110" t="str">
        <f>IF($D$18&lt;&gt;0,"*","")</f>
        <v/>
      </c>
      <c r="C78" s="104" t="s">
        <v>45</v>
      </c>
      <c r="D78" s="112"/>
      <c r="E78" s="113" t="str">
        <f>IF($D$18&lt;&gt;0,"","Non applicable")</f>
        <v>Non applicable</v>
      </c>
      <c r="F78" s="132"/>
      <c r="G78" s="132"/>
      <c r="H78" s="101"/>
      <c r="I78" s="39"/>
      <c r="J78" s="39"/>
      <c r="K78" s="39"/>
    </row>
    <row r="79" spans="1:14" ht="16.5" customHeight="1">
      <c r="A79" s="42"/>
      <c r="B79" s="88"/>
      <c r="C79" s="44"/>
      <c r="D79" s="39"/>
      <c r="E79" s="39"/>
      <c r="F79" s="39"/>
      <c r="G79" s="39"/>
      <c r="H79" s="39"/>
      <c r="I79" s="39"/>
      <c r="J79" s="39"/>
      <c r="K79" s="39"/>
    </row>
    <row r="80" spans="1:14" ht="16.5" customHeight="1">
      <c r="A80" s="42"/>
      <c r="B80" s="88"/>
      <c r="C80" s="64" t="s">
        <v>46</v>
      </c>
      <c r="D80" s="39"/>
      <c r="E80" s="39"/>
      <c r="F80" s="97" t="s">
        <v>41</v>
      </c>
      <c r="G80" s="39"/>
      <c r="H80" s="39"/>
      <c r="I80" s="39"/>
      <c r="J80" s="39"/>
      <c r="K80" s="39"/>
    </row>
    <row r="81" spans="1:11" ht="10.15" customHeight="1">
      <c r="A81" s="42"/>
      <c r="B81" s="88"/>
      <c r="C81" s="44"/>
      <c r="D81" s="39"/>
      <c r="E81" s="39"/>
      <c r="F81" s="39"/>
      <c r="G81" s="39"/>
      <c r="H81" s="39"/>
      <c r="I81" s="39"/>
      <c r="J81" s="39"/>
      <c r="K81" s="39"/>
    </row>
    <row r="82" spans="1:11" ht="25.5">
      <c r="A82" s="42"/>
      <c r="B82" s="88" t="s">
        <v>1</v>
      </c>
      <c r="C82" s="44" t="s">
        <v>47</v>
      </c>
      <c r="D82" s="3"/>
      <c r="E82" s="39"/>
      <c r="F82" s="133"/>
      <c r="G82" s="133"/>
      <c r="H82" s="39"/>
      <c r="I82" s="39"/>
      <c r="J82" s="39"/>
      <c r="K82" s="39"/>
    </row>
    <row r="83" spans="1:11" ht="10.15" customHeight="1">
      <c r="A83" s="42"/>
      <c r="B83" s="88"/>
      <c r="C83" s="44"/>
      <c r="D83" s="39"/>
      <c r="E83" s="39"/>
      <c r="F83" s="98"/>
      <c r="G83" s="39"/>
      <c r="H83" s="39"/>
      <c r="I83" s="39"/>
      <c r="J83" s="39"/>
      <c r="K83" s="39"/>
    </row>
    <row r="84" spans="1:11" ht="70.5" customHeight="1">
      <c r="A84" s="42"/>
      <c r="B84" s="88" t="str">
        <f>IF(OR($D$82="Entre 1 000 000 et 6 000 000",$D$82="&gt; à 6 000 000"),"*","")</f>
        <v/>
      </c>
      <c r="C84" s="44" t="s">
        <v>48</v>
      </c>
      <c r="D84" s="3"/>
      <c r="E84" s="117" t="str">
        <f>IF(OR($D$82="Entre 1 000 000 et 6 000 000",$D$82="&gt; à 6 000 000"),"","Non applicable")</f>
        <v>Non applicable</v>
      </c>
      <c r="F84" s="133"/>
      <c r="G84" s="133"/>
      <c r="H84" s="39"/>
      <c r="I84" s="39"/>
      <c r="J84" s="39"/>
      <c r="K84" s="39"/>
    </row>
    <row r="85" spans="1:11" ht="10.5" customHeight="1">
      <c r="A85" s="42"/>
      <c r="B85" s="88"/>
      <c r="C85" s="44"/>
      <c r="D85" s="39"/>
      <c r="E85" s="39"/>
      <c r="F85" s="39"/>
      <c r="G85" s="39"/>
      <c r="H85" s="39"/>
      <c r="I85" s="39"/>
      <c r="J85" s="39"/>
      <c r="K85" s="39"/>
    </row>
    <row r="86" spans="1:11" ht="46.5" customHeight="1">
      <c r="A86" s="42"/>
      <c r="B86" s="88" t="str">
        <f>IF(OR($D$82="Entre 1 000 000 et 6 000 000",$D$82="&gt; à 6 000 000"),"*","")</f>
        <v/>
      </c>
      <c r="C86" s="44" t="s">
        <v>49</v>
      </c>
      <c r="D86" s="3"/>
      <c r="E86" s="117" t="str">
        <f>IF(OR($D$82="Entre 1 000 000 et 6 000 000",$D$82="&gt; à 6 000 000"),"","Non applicable")</f>
        <v>Non applicable</v>
      </c>
      <c r="F86" s="133"/>
      <c r="G86" s="133"/>
      <c r="H86" s="39"/>
      <c r="I86" s="39"/>
      <c r="J86" s="39"/>
      <c r="K86" s="39"/>
    </row>
    <row r="87" spans="1:11" ht="10.15" customHeight="1">
      <c r="A87" s="42"/>
      <c r="B87" s="88"/>
      <c r="C87" s="44"/>
      <c r="D87" s="39"/>
      <c r="E87" s="39"/>
      <c r="F87" s="39"/>
      <c r="G87" s="39"/>
      <c r="H87" s="39"/>
      <c r="I87" s="39"/>
      <c r="J87" s="39"/>
      <c r="K87" s="39"/>
    </row>
    <row r="88" spans="1:11" ht="59.25" customHeight="1">
      <c r="A88" s="42"/>
      <c r="B88" s="88" t="str">
        <f>IF(OR($D$82="Entre 1 000 000 et 6 000 000",$D$82="&gt; à 6 000 000"),"*","")</f>
        <v/>
      </c>
      <c r="C88" s="44" t="s">
        <v>50</v>
      </c>
      <c r="D88" s="3"/>
      <c r="E88" s="117" t="str">
        <f>IF(OR($D$82="Entre 1 000 000 et 6 000 000",$D$82="&gt; à 6 000 000"),"","Non applicable")</f>
        <v>Non applicable</v>
      </c>
      <c r="F88" s="133"/>
      <c r="G88" s="133"/>
      <c r="H88" s="39"/>
      <c r="I88" s="39"/>
      <c r="J88" s="39"/>
      <c r="K88" s="39"/>
    </row>
    <row r="89" spans="1:11" ht="10.15" customHeight="1">
      <c r="A89" s="42"/>
      <c r="B89" s="88"/>
      <c r="C89" s="44"/>
      <c r="D89" s="39"/>
      <c r="E89" s="39"/>
      <c r="F89" s="39"/>
      <c r="G89" s="39"/>
      <c r="H89" s="39"/>
      <c r="I89" s="39"/>
      <c r="J89" s="39"/>
      <c r="K89" s="39"/>
    </row>
    <row r="90" spans="1:11" ht="29.25" customHeight="1">
      <c r="A90" s="42"/>
      <c r="B90" s="88" t="str">
        <f>IF($D$43&gt;100000000,"*","")</f>
        <v/>
      </c>
      <c r="C90" s="44" t="s">
        <v>51</v>
      </c>
      <c r="D90" s="3"/>
      <c r="E90" s="117" t="str">
        <f>IF($D$43&gt;100000000,"","Non applicable")</f>
        <v>Non applicable</v>
      </c>
      <c r="F90" s="133"/>
      <c r="G90" s="133"/>
      <c r="H90" s="39"/>
      <c r="I90" s="39"/>
      <c r="J90" s="39"/>
      <c r="K90" s="39"/>
    </row>
    <row r="91" spans="1:11" ht="16.5" customHeight="1">
      <c r="A91" s="42"/>
      <c r="B91" s="88"/>
      <c r="C91" s="44"/>
      <c r="D91" s="39"/>
      <c r="E91" s="39"/>
      <c r="F91" s="39"/>
      <c r="G91" s="39"/>
      <c r="H91" s="39"/>
      <c r="I91" s="39"/>
      <c r="J91" s="39"/>
      <c r="K91" s="39"/>
    </row>
    <row r="92" spans="1:11" ht="16.5" customHeight="1">
      <c r="A92" s="42"/>
      <c r="B92" s="88"/>
      <c r="C92" s="64" t="s">
        <v>52</v>
      </c>
      <c r="D92" s="39"/>
      <c r="E92" s="39"/>
      <c r="F92" s="97" t="s">
        <v>41</v>
      </c>
      <c r="G92" s="39"/>
      <c r="H92" s="39"/>
      <c r="I92" s="39"/>
      <c r="J92" s="39"/>
      <c r="K92" s="39"/>
    </row>
    <row r="93" spans="1:11" ht="10.15" customHeight="1">
      <c r="A93" s="42"/>
      <c r="B93" s="88"/>
      <c r="C93" s="44"/>
      <c r="D93" s="39"/>
      <c r="E93" s="39"/>
      <c r="F93" s="39"/>
      <c r="G93" s="39"/>
      <c r="H93" s="39"/>
      <c r="I93" s="39"/>
      <c r="J93" s="39"/>
      <c r="K93" s="39"/>
    </row>
    <row r="94" spans="1:11" ht="25.5">
      <c r="A94" s="42"/>
      <c r="B94" s="88" t="s">
        <v>1</v>
      </c>
      <c r="C94" s="44" t="s">
        <v>53</v>
      </c>
      <c r="D94" s="3"/>
      <c r="E94" s="39"/>
      <c r="F94" s="133"/>
      <c r="G94" s="133"/>
      <c r="H94" s="39"/>
      <c r="I94" s="39"/>
      <c r="J94" s="39"/>
      <c r="K94" s="39"/>
    </row>
    <row r="95" spans="1:11" ht="10.15" customHeight="1">
      <c r="A95" s="42"/>
      <c r="B95" s="88"/>
      <c r="D95" s="39"/>
      <c r="E95" s="39"/>
      <c r="F95" s="39"/>
      <c r="G95" s="39"/>
      <c r="H95" s="39"/>
      <c r="I95" s="39"/>
      <c r="J95" s="39"/>
      <c r="K95" s="39"/>
    </row>
    <row r="96" spans="1:11">
      <c r="A96" s="42"/>
      <c r="B96" s="88" t="str">
        <f>IF($D$94="Oui","*","")</f>
        <v/>
      </c>
      <c r="C96" s="44" t="s">
        <v>54</v>
      </c>
      <c r="D96" s="3"/>
      <c r="E96" s="117" t="str">
        <f>IF($D$94="Oui","","Non applicable")</f>
        <v>Non applicable</v>
      </c>
      <c r="F96" s="133"/>
      <c r="G96" s="133"/>
      <c r="H96" s="39"/>
      <c r="I96" s="39"/>
      <c r="J96" s="39"/>
      <c r="K96" s="39"/>
    </row>
    <row r="97" spans="1:11" ht="10.15" customHeight="1">
      <c r="A97" s="42"/>
      <c r="B97" s="88"/>
      <c r="C97" s="44"/>
      <c r="D97" s="39"/>
      <c r="E97" s="39"/>
      <c r="F97" s="39"/>
      <c r="G97" s="39"/>
      <c r="H97" s="39"/>
      <c r="I97" s="39"/>
      <c r="J97" s="39"/>
      <c r="K97" s="39"/>
    </row>
    <row r="98" spans="1:11" ht="29.25" customHeight="1">
      <c r="B98" s="88" t="str">
        <f>IF($D$94="Oui","*","")</f>
        <v/>
      </c>
      <c r="C98" s="44" t="s">
        <v>55</v>
      </c>
      <c r="D98" s="3"/>
      <c r="E98" s="117" t="str">
        <f>IF($D$94="Oui","","Non applicable")</f>
        <v>Non applicable</v>
      </c>
      <c r="F98" s="133"/>
      <c r="G98" s="133"/>
      <c r="H98" s="39"/>
      <c r="I98" s="39"/>
      <c r="J98" s="39"/>
      <c r="K98" s="39"/>
    </row>
    <row r="99" spans="1:11" ht="16.5" customHeight="1">
      <c r="B99" s="88"/>
      <c r="C99" s="57"/>
      <c r="D99" s="39"/>
      <c r="E99" s="39"/>
      <c r="F99" s="39"/>
      <c r="G99" s="39"/>
      <c r="H99" s="39"/>
      <c r="I99" s="39"/>
      <c r="J99" s="39"/>
      <c r="K99" s="39"/>
    </row>
    <row r="100" spans="1:11" ht="16.5" customHeight="1">
      <c r="B100" s="88"/>
      <c r="C100" s="64" t="s">
        <v>56</v>
      </c>
      <c r="D100" s="39"/>
      <c r="E100" s="39"/>
      <c r="F100" s="97" t="s">
        <v>41</v>
      </c>
      <c r="G100" s="39"/>
      <c r="H100" s="39"/>
      <c r="I100" s="39"/>
      <c r="J100" s="39"/>
      <c r="K100" s="39"/>
    </row>
    <row r="101" spans="1:11" ht="10.15" customHeight="1">
      <c r="B101" s="88"/>
      <c r="C101" s="57"/>
      <c r="D101" s="39"/>
      <c r="E101" s="39"/>
      <c r="F101" s="39"/>
      <c r="G101" s="39"/>
      <c r="H101" s="39"/>
      <c r="I101" s="39"/>
      <c r="J101" s="39"/>
      <c r="K101" s="39"/>
    </row>
    <row r="102" spans="1:11" ht="42" customHeight="1">
      <c r="B102" s="88" t="s">
        <v>1</v>
      </c>
      <c r="C102" s="44" t="s">
        <v>57</v>
      </c>
      <c r="D102" s="3"/>
      <c r="E102" s="39"/>
      <c r="F102" s="133"/>
      <c r="G102" s="133"/>
      <c r="H102" s="39"/>
      <c r="I102" s="39"/>
      <c r="J102" s="39"/>
      <c r="K102" s="39"/>
    </row>
    <row r="103" spans="1:11" ht="10.15" customHeight="1">
      <c r="B103" s="88"/>
      <c r="C103" s="44"/>
      <c r="D103" s="39"/>
      <c r="E103" s="39"/>
      <c r="F103" s="39"/>
      <c r="G103" s="39"/>
      <c r="H103" s="39"/>
      <c r="I103" s="39"/>
      <c r="J103" s="39"/>
      <c r="K103" s="39"/>
    </row>
    <row r="104" spans="1:11" ht="44.25" customHeight="1">
      <c r="B104" s="88" t="str">
        <f>IF($D$43&gt;250000000,"*","")</f>
        <v/>
      </c>
      <c r="C104" s="44" t="s">
        <v>58</v>
      </c>
      <c r="D104" s="3"/>
      <c r="E104" s="117" t="str">
        <f>IF($D$43&gt;250000000,"","Non applicable")</f>
        <v>Non applicable</v>
      </c>
      <c r="F104" s="133"/>
      <c r="G104" s="133"/>
      <c r="H104" s="39"/>
      <c r="I104" s="39"/>
      <c r="J104" s="39"/>
      <c r="K104" s="39"/>
    </row>
    <row r="105" spans="1:11" ht="16.5" customHeight="1">
      <c r="B105" s="88"/>
      <c r="C105" s="44"/>
      <c r="D105" s="39"/>
      <c r="E105" s="39"/>
      <c r="F105" s="39"/>
      <c r="G105" s="39"/>
      <c r="H105" s="39"/>
      <c r="I105" s="39"/>
      <c r="J105" s="39"/>
      <c r="K105" s="39"/>
    </row>
    <row r="106" spans="1:11" ht="16.5" customHeight="1">
      <c r="B106" s="88"/>
      <c r="C106" s="64" t="s">
        <v>59</v>
      </c>
      <c r="D106" s="39"/>
      <c r="E106" s="39"/>
      <c r="F106" s="97" t="s">
        <v>41</v>
      </c>
      <c r="G106" s="39"/>
      <c r="H106" s="39"/>
      <c r="I106" s="39"/>
      <c r="J106" s="39"/>
      <c r="K106" s="39"/>
    </row>
    <row r="107" spans="1:11" ht="10.15" customHeight="1">
      <c r="B107" s="106"/>
      <c r="E107" s="39"/>
      <c r="F107" s="39"/>
      <c r="G107" s="39"/>
      <c r="H107" s="39"/>
      <c r="I107" s="39"/>
      <c r="J107" s="39"/>
      <c r="K107" s="39"/>
    </row>
    <row r="108" spans="1:11" ht="34.5" customHeight="1">
      <c r="B108" s="88" t="s">
        <v>1</v>
      </c>
      <c r="C108" s="44" t="s">
        <v>60</v>
      </c>
      <c r="D108" s="3"/>
      <c r="E108" s="39"/>
      <c r="F108" s="133"/>
      <c r="G108" s="133"/>
      <c r="H108" s="39"/>
      <c r="I108" s="39"/>
      <c r="J108" s="39"/>
      <c r="K108" s="39"/>
    </row>
    <row r="109" spans="1:11" ht="10.35" customHeight="1">
      <c r="B109" s="88"/>
      <c r="C109" s="44"/>
      <c r="D109" s="39"/>
      <c r="E109" s="39"/>
      <c r="F109" s="39"/>
      <c r="G109" s="39"/>
      <c r="H109" s="39"/>
      <c r="I109" s="39"/>
      <c r="J109" s="39"/>
      <c r="K109" s="39"/>
    </row>
    <row r="110" spans="1:11" ht="54.75" customHeight="1">
      <c r="B110" s="88" t="str">
        <f>IF(D108="oui","*","")</f>
        <v/>
      </c>
      <c r="C110" s="44" t="s">
        <v>61</v>
      </c>
      <c r="D110" s="3"/>
      <c r="E110" s="117" t="str">
        <f>IF($D$108="Oui","","Non applicable")</f>
        <v>Non applicable</v>
      </c>
      <c r="F110" s="133"/>
      <c r="G110" s="133"/>
      <c r="H110" s="39"/>
      <c r="I110" s="39"/>
      <c r="J110" s="39"/>
      <c r="K110" s="39"/>
    </row>
    <row r="111" spans="1:11" ht="16.5" customHeight="1">
      <c r="B111" s="88"/>
      <c r="C111" s="44"/>
      <c r="D111" s="39"/>
      <c r="E111" s="39"/>
      <c r="G111" s="39"/>
      <c r="H111" s="39"/>
      <c r="I111" s="39"/>
      <c r="J111" s="39"/>
      <c r="K111" s="39"/>
    </row>
    <row r="112" spans="1:11" ht="16.5" customHeight="1">
      <c r="B112" s="88"/>
      <c r="C112" s="64" t="s">
        <v>62</v>
      </c>
      <c r="D112" s="39"/>
      <c r="E112" s="39"/>
      <c r="F112" s="97" t="s">
        <v>41</v>
      </c>
      <c r="G112" s="39"/>
      <c r="H112" s="39"/>
      <c r="I112" s="39"/>
      <c r="J112" s="39"/>
      <c r="K112" s="39"/>
    </row>
    <row r="113" spans="2:11" ht="10.15" customHeight="1">
      <c r="B113" s="106"/>
      <c r="E113" s="39"/>
      <c r="F113" s="39"/>
      <c r="G113" s="39"/>
      <c r="H113" s="39"/>
      <c r="I113" s="39"/>
      <c r="J113" s="39"/>
      <c r="K113" s="39"/>
    </row>
    <row r="114" spans="2:11" ht="36.75" customHeight="1">
      <c r="B114" s="88" t="s">
        <v>1</v>
      </c>
      <c r="C114" s="44" t="s">
        <v>63</v>
      </c>
      <c r="D114" s="3"/>
      <c r="E114" s="39"/>
      <c r="F114" s="133"/>
      <c r="G114" s="133"/>
      <c r="H114" s="39"/>
      <c r="I114" s="39"/>
      <c r="J114" s="39"/>
      <c r="K114" s="39"/>
    </row>
    <row r="115" spans="2:11" ht="10.15" customHeight="1">
      <c r="B115" s="88"/>
      <c r="C115" s="44"/>
      <c r="D115" s="39"/>
      <c r="E115" s="39"/>
      <c r="F115" s="39"/>
      <c r="G115" s="39"/>
      <c r="H115" s="39"/>
      <c r="I115" s="39"/>
      <c r="J115" s="39"/>
      <c r="K115" s="39"/>
    </row>
    <row r="116" spans="2:11" ht="42.75" customHeight="1">
      <c r="B116" s="88" t="s">
        <v>1</v>
      </c>
      <c r="C116" s="44" t="s">
        <v>64</v>
      </c>
      <c r="D116" s="3"/>
      <c r="E116" s="39"/>
      <c r="F116" s="133"/>
      <c r="G116" s="133"/>
      <c r="H116" s="39"/>
      <c r="I116" s="39"/>
      <c r="J116" s="39"/>
      <c r="K116" s="39"/>
    </row>
    <row r="117" spans="2:11" ht="10.15" customHeight="1">
      <c r="B117" s="88"/>
      <c r="C117" s="44"/>
      <c r="D117" s="39"/>
      <c r="E117" s="39"/>
      <c r="F117" s="39"/>
      <c r="G117" s="39"/>
      <c r="H117" s="39"/>
      <c r="I117" s="39"/>
      <c r="J117" s="39"/>
      <c r="K117" s="39"/>
    </row>
    <row r="118" spans="2:11" ht="30" customHeight="1">
      <c r="B118" s="88" t="str">
        <f>IF($D$43&gt;100000000,"*","")</f>
        <v/>
      </c>
      <c r="C118" s="44" t="s">
        <v>65</v>
      </c>
      <c r="D118" s="3"/>
      <c r="E118" s="117" t="str">
        <f>IF($D$43&gt;100000000,"","Non applicable")</f>
        <v>Non applicable</v>
      </c>
      <c r="F118" s="133"/>
      <c r="G118" s="133"/>
      <c r="H118" s="39"/>
      <c r="I118" s="39"/>
      <c r="J118" s="39"/>
      <c r="K118" s="39"/>
    </row>
    <row r="119" spans="2:11" ht="10.15" customHeight="1">
      <c r="B119" s="88"/>
      <c r="C119" s="44"/>
      <c r="D119" s="39"/>
      <c r="E119" s="39"/>
      <c r="F119" s="39"/>
      <c r="G119" s="39"/>
      <c r="H119" s="39"/>
      <c r="I119" s="39"/>
      <c r="J119" s="39"/>
      <c r="K119" s="39"/>
    </row>
    <row r="120" spans="2:11" ht="27.75" customHeight="1">
      <c r="B120" s="88" t="str">
        <f>IF($D$43&gt;100000000,"*","")</f>
        <v/>
      </c>
      <c r="C120" s="44" t="s">
        <v>66</v>
      </c>
      <c r="D120" s="3"/>
      <c r="E120" s="117" t="str">
        <f>IF($D$43&gt;100000000,"","Non applicable")</f>
        <v>Non applicable</v>
      </c>
      <c r="F120" s="133"/>
      <c r="G120" s="133"/>
      <c r="H120" s="39"/>
      <c r="I120" s="39"/>
      <c r="J120" s="39"/>
      <c r="K120" s="39"/>
    </row>
    <row r="121" spans="2:11" ht="10.15" customHeight="1">
      <c r="B121" s="88"/>
      <c r="C121" s="44"/>
      <c r="D121" s="39"/>
      <c r="E121" s="39"/>
      <c r="F121" s="39"/>
      <c r="G121" s="39"/>
      <c r="H121" s="39"/>
      <c r="I121" s="39"/>
      <c r="J121" s="39"/>
      <c r="K121" s="39"/>
    </row>
    <row r="122" spans="2:11" ht="23.25" customHeight="1">
      <c r="B122" s="88" t="str">
        <f>IF($D$43&gt;100000000,"*","")</f>
        <v/>
      </c>
      <c r="C122" s="44" t="s">
        <v>67</v>
      </c>
      <c r="D122" s="3"/>
      <c r="E122" s="117" t="str">
        <f>IF($D$43&gt;100000000,"","Non applicable")</f>
        <v>Non applicable</v>
      </c>
      <c r="F122" s="133"/>
      <c r="G122" s="133"/>
      <c r="H122" s="39"/>
      <c r="I122" s="39"/>
      <c r="J122" s="39"/>
      <c r="K122" s="39"/>
    </row>
    <row r="123" spans="2:11" ht="10.15" customHeight="1">
      <c r="B123" s="88"/>
      <c r="C123" s="44"/>
      <c r="D123" s="39"/>
      <c r="E123" s="39"/>
      <c r="F123" s="39"/>
      <c r="G123" s="39"/>
      <c r="H123" s="39"/>
      <c r="I123" s="39"/>
      <c r="J123" s="39"/>
      <c r="K123" s="39"/>
    </row>
    <row r="124" spans="2:11" ht="37.5" customHeight="1">
      <c r="B124" s="111" t="str">
        <f>IF(D122="Oui","*","")</f>
        <v/>
      </c>
      <c r="C124" s="65" t="str">
        <f>IF(D122="Oui","Préciser votre stratégie (ex : stratégie 3-2-1)","")</f>
        <v/>
      </c>
      <c r="D124" s="130"/>
      <c r="E124" s="130"/>
      <c r="F124" s="130"/>
      <c r="G124" s="39"/>
      <c r="H124" s="39"/>
      <c r="I124" s="39"/>
      <c r="J124" s="39"/>
      <c r="K124" s="39"/>
    </row>
    <row r="125" spans="2:11" ht="10.15" customHeight="1">
      <c r="B125" s="88"/>
      <c r="C125" s="44"/>
      <c r="D125" s="39"/>
      <c r="E125" s="39"/>
      <c r="F125" s="39"/>
      <c r="G125" s="39"/>
      <c r="H125" s="39"/>
      <c r="I125" s="39"/>
      <c r="J125" s="39"/>
      <c r="K125" s="39"/>
    </row>
    <row r="126" spans="2:11" ht="16.5" customHeight="1">
      <c r="B126" s="88" t="str">
        <f>IF($D$43&gt;100000000,"*","")</f>
        <v/>
      </c>
      <c r="C126" s="44" t="s">
        <v>68</v>
      </c>
      <c r="D126" s="3"/>
      <c r="E126" s="117" t="str">
        <f>IF($D$43&gt;100000000,"","Non applicable")</f>
        <v>Non applicable</v>
      </c>
      <c r="F126" s="133"/>
      <c r="G126" s="133"/>
      <c r="H126" s="39"/>
      <c r="I126" s="39"/>
      <c r="J126" s="39"/>
      <c r="K126" s="39"/>
    </row>
    <row r="127" spans="2:11" ht="10.15" customHeight="1">
      <c r="B127" s="88"/>
      <c r="C127" s="44"/>
      <c r="D127" s="39"/>
      <c r="E127" s="39"/>
      <c r="F127" s="39"/>
      <c r="G127" s="39"/>
      <c r="H127" s="39"/>
      <c r="I127" s="39"/>
      <c r="J127" s="39"/>
      <c r="K127" s="39"/>
    </row>
    <row r="128" spans="2:11" ht="16.5" customHeight="1">
      <c r="B128" s="111" t="str">
        <f>IF(D126="Oui","*","")</f>
        <v/>
      </c>
      <c r="C128" s="65" t="str">
        <f>IF(D126="Oui","Préciser la fréquence","")</f>
        <v/>
      </c>
      <c r="D128" s="130"/>
      <c r="E128" s="130"/>
      <c r="F128" s="39"/>
      <c r="G128" s="39"/>
      <c r="H128" s="39"/>
      <c r="I128" s="39"/>
      <c r="J128" s="39"/>
      <c r="K128" s="39"/>
    </row>
    <row r="129" spans="2:11" ht="16.5" customHeight="1">
      <c r="B129" s="88"/>
      <c r="C129" s="57"/>
      <c r="D129" s="39"/>
      <c r="E129" s="39"/>
      <c r="F129" s="39"/>
      <c r="G129" s="39"/>
      <c r="H129" s="39"/>
      <c r="I129" s="39"/>
      <c r="J129" s="39"/>
      <c r="K129" s="39"/>
    </row>
    <row r="130" spans="2:11" ht="16.5" customHeight="1">
      <c r="B130" s="88"/>
      <c r="C130" s="64" t="s">
        <v>69</v>
      </c>
      <c r="D130" s="39"/>
      <c r="E130" s="39"/>
      <c r="F130" s="97" t="s">
        <v>41</v>
      </c>
      <c r="G130" s="39"/>
      <c r="H130" s="39"/>
      <c r="I130" s="39"/>
      <c r="J130" s="39"/>
      <c r="K130" s="39"/>
    </row>
    <row r="131" spans="2:11" ht="10.15" customHeight="1">
      <c r="B131" s="88"/>
      <c r="C131" s="44"/>
      <c r="D131" s="39"/>
      <c r="E131" s="39"/>
      <c r="F131" s="39"/>
      <c r="G131" s="39"/>
      <c r="H131" s="39"/>
      <c r="I131" s="39"/>
      <c r="J131" s="39"/>
      <c r="K131" s="39"/>
    </row>
    <row r="132" spans="2:11" ht="25.5">
      <c r="B132" s="88" t="s">
        <v>1</v>
      </c>
      <c r="C132" s="44" t="s">
        <v>70</v>
      </c>
      <c r="D132" s="3"/>
      <c r="E132" s="39"/>
      <c r="F132" s="133"/>
      <c r="G132" s="133"/>
      <c r="H132" s="39"/>
      <c r="I132" s="39"/>
      <c r="J132" s="39"/>
      <c r="K132" s="39"/>
    </row>
    <row r="133" spans="2:11" ht="10.15" customHeight="1">
      <c r="B133" s="88"/>
      <c r="D133" s="39"/>
      <c r="E133" s="39"/>
      <c r="F133" s="39"/>
      <c r="G133" s="39"/>
      <c r="H133" s="39"/>
      <c r="I133" s="39"/>
      <c r="J133" s="39"/>
      <c r="K133" s="39"/>
    </row>
    <row r="134" spans="2:11">
      <c r="B134" s="88" t="str">
        <f>IF($D$132="Oui","*","")</f>
        <v/>
      </c>
      <c r="C134" s="44" t="s">
        <v>71</v>
      </c>
      <c r="D134" s="39"/>
      <c r="E134" s="39"/>
      <c r="F134" s="145"/>
      <c r="G134" s="146"/>
      <c r="H134" s="39"/>
      <c r="I134" s="39"/>
      <c r="J134" s="39"/>
      <c r="K134" s="39"/>
    </row>
    <row r="135" spans="2:11" ht="16.5" customHeight="1">
      <c r="B135" s="88"/>
      <c r="C135" s="65" t="s">
        <v>72</v>
      </c>
      <c r="D135" s="3"/>
      <c r="E135" s="117" t="str">
        <f>IF($D$132="Oui","","Non applicable")</f>
        <v>Non applicable</v>
      </c>
      <c r="F135" s="147"/>
      <c r="G135" s="148"/>
      <c r="H135" s="39"/>
      <c r="I135" s="39"/>
      <c r="J135" s="39"/>
      <c r="K135" s="39"/>
    </row>
    <row r="136" spans="2:11" ht="10.15" customHeight="1">
      <c r="B136" s="88"/>
      <c r="C136" s="65"/>
      <c r="D136" s="39"/>
      <c r="E136" s="39"/>
      <c r="F136" s="147"/>
      <c r="G136" s="148"/>
      <c r="H136" s="39"/>
      <c r="I136" s="39"/>
      <c r="J136" s="39"/>
      <c r="K136" s="39"/>
    </row>
    <row r="137" spans="2:11" ht="40.5" customHeight="1">
      <c r="B137" s="88"/>
      <c r="C137" s="65" t="s">
        <v>73</v>
      </c>
      <c r="D137" s="3"/>
      <c r="E137" s="117" t="str">
        <f>IF($D$132="Oui","","Non applicable")</f>
        <v>Non applicable</v>
      </c>
      <c r="F137" s="147"/>
      <c r="G137" s="148"/>
      <c r="H137" s="39"/>
      <c r="I137" s="39"/>
      <c r="J137" s="39"/>
      <c r="K137" s="39"/>
    </row>
    <row r="138" spans="2:11" ht="10.15" customHeight="1">
      <c r="B138" s="88"/>
      <c r="C138" s="65"/>
      <c r="D138" s="39"/>
      <c r="E138" s="39"/>
      <c r="F138" s="147"/>
      <c r="G138" s="148"/>
      <c r="H138" s="39"/>
      <c r="I138" s="39"/>
      <c r="J138" s="39"/>
      <c r="K138" s="39"/>
    </row>
    <row r="139" spans="2:11" ht="16.5" customHeight="1">
      <c r="B139" s="88"/>
      <c r="C139" s="65" t="s">
        <v>74</v>
      </c>
      <c r="D139" s="3"/>
      <c r="E139" s="117" t="str">
        <f>IF($D$132="Oui","","Non applicable")</f>
        <v>Non applicable</v>
      </c>
      <c r="F139" s="147"/>
      <c r="G139" s="148"/>
      <c r="H139" s="39"/>
      <c r="I139" s="39"/>
      <c r="J139" s="39"/>
      <c r="K139" s="39"/>
    </row>
    <row r="140" spans="2:11" ht="10.15" customHeight="1">
      <c r="B140" s="88"/>
      <c r="C140" s="65"/>
      <c r="D140" s="39"/>
      <c r="E140" s="39"/>
      <c r="F140" s="147"/>
      <c r="G140" s="148"/>
      <c r="H140" s="39"/>
      <c r="I140" s="39"/>
      <c r="J140" s="39"/>
      <c r="K140" s="39"/>
    </row>
    <row r="141" spans="2:11" ht="16.5" customHeight="1">
      <c r="B141" s="88"/>
      <c r="C141" s="65" t="s">
        <v>75</v>
      </c>
      <c r="D141" s="3"/>
      <c r="E141" s="117" t="str">
        <f>IF($D$132="Oui","","Non applicable")</f>
        <v>Non applicable</v>
      </c>
      <c r="F141" s="149"/>
      <c r="G141" s="150"/>
      <c r="H141" s="39"/>
      <c r="I141" s="39"/>
      <c r="J141" s="39"/>
      <c r="K141" s="39"/>
    </row>
    <row r="142" spans="2:11" ht="10.15" customHeight="1">
      <c r="B142" s="88"/>
      <c r="C142" s="43"/>
      <c r="D142" s="39"/>
      <c r="E142" s="39"/>
      <c r="F142" s="39"/>
      <c r="G142" s="39"/>
      <c r="H142" s="39"/>
      <c r="I142" s="39"/>
      <c r="J142" s="39"/>
      <c r="K142" s="39"/>
    </row>
    <row r="143" spans="2:11" ht="42" customHeight="1">
      <c r="B143" s="88" t="str">
        <f>IF($D$43&gt;10000000,"*","")</f>
        <v/>
      </c>
      <c r="C143" s="44" t="str">
        <f>IF($D$43&gt;25000000,"L’authentification multifactorielle est-elle nécessaire pour contrôler l’accès à distance à votre système informatique pour l’ensemble des utilisateurs ?",IF($D$43&gt;10000000,"L’authentification multifactorielle est-elle nécessaire pour contrôler l’accès à distance à votre système informatique pour les comptes administrateurs ?",""))</f>
        <v/>
      </c>
      <c r="D143" s="58"/>
      <c r="F143" s="144"/>
      <c r="G143" s="144"/>
      <c r="I143" s="39"/>
      <c r="J143" s="39"/>
      <c r="K143" s="39"/>
    </row>
    <row r="144" spans="2:11" ht="16.5" customHeight="1">
      <c r="B144" s="88"/>
      <c r="C144" s="43"/>
      <c r="D144" s="39"/>
      <c r="E144" s="39"/>
      <c r="F144" s="39"/>
      <c r="G144" s="39"/>
      <c r="H144" s="39"/>
      <c r="I144" s="39"/>
      <c r="J144" s="39"/>
      <c r="K144" s="39"/>
    </row>
    <row r="145" spans="2:11" ht="16.5" customHeight="1">
      <c r="B145" s="88"/>
      <c r="C145" s="64" t="s">
        <v>76</v>
      </c>
      <c r="D145" s="39"/>
      <c r="E145" s="39"/>
      <c r="F145" s="97" t="s">
        <v>41</v>
      </c>
      <c r="G145" s="39"/>
      <c r="H145" s="39"/>
      <c r="I145" s="39"/>
      <c r="J145" s="39"/>
      <c r="K145" s="39"/>
    </row>
    <row r="146" spans="2:11" ht="10.15" customHeight="1">
      <c r="B146" s="88"/>
      <c r="C146" s="43"/>
      <c r="D146" s="39"/>
      <c r="E146" s="39"/>
      <c r="F146" s="39"/>
      <c r="G146" s="39"/>
      <c r="H146" s="39"/>
      <c r="I146" s="39"/>
      <c r="J146" s="39"/>
      <c r="K146" s="39"/>
    </row>
    <row r="147" spans="2:11" ht="48" customHeight="1">
      <c r="B147" s="88" t="str">
        <f>IF($D$43&gt;25000000,"*","")</f>
        <v/>
      </c>
      <c r="C147" s="44" t="s">
        <v>77</v>
      </c>
      <c r="D147" s="3"/>
      <c r="E147" s="117" t="str">
        <f>IF($D$43&gt;25000000,"","Non applicable")</f>
        <v>Non applicable</v>
      </c>
      <c r="F147" s="133"/>
      <c r="G147" s="133"/>
      <c r="H147" s="39"/>
      <c r="I147" s="39"/>
      <c r="J147" s="39"/>
      <c r="K147" s="39"/>
    </row>
    <row r="148" spans="2:11" ht="16.5" customHeight="1">
      <c r="B148" s="88"/>
      <c r="C148" s="66" t="s">
        <v>78</v>
      </c>
      <c r="D148" s="39"/>
      <c r="E148" s="39"/>
      <c r="F148" s="39"/>
      <c r="G148" s="39"/>
      <c r="H148" s="39"/>
      <c r="I148" s="39"/>
      <c r="J148" s="39"/>
      <c r="K148" s="39"/>
    </row>
    <row r="149" spans="2:11" ht="10.15" customHeight="1">
      <c r="B149" s="88"/>
      <c r="C149" s="43"/>
      <c r="D149" s="39"/>
      <c r="E149" s="39"/>
      <c r="F149" s="39"/>
      <c r="G149" s="39"/>
      <c r="H149" s="39"/>
      <c r="I149" s="39"/>
      <c r="J149" s="39"/>
      <c r="K149" s="39"/>
    </row>
    <row r="150" spans="2:11" ht="60.75" customHeight="1">
      <c r="B150" s="88" t="str">
        <f>IF($D$43&gt;100000000,"*","")</f>
        <v/>
      </c>
      <c r="C150" s="44" t="s">
        <v>79</v>
      </c>
      <c r="D150" s="3"/>
      <c r="E150" s="117" t="str">
        <f>IF($D$43&gt;100000000,"","Non applicable")</f>
        <v>Non applicable</v>
      </c>
      <c r="F150" s="133"/>
      <c r="G150" s="133"/>
      <c r="H150" s="39"/>
      <c r="I150" s="39"/>
      <c r="J150" s="39"/>
      <c r="K150" s="39"/>
    </row>
    <row r="151" spans="2:11" ht="16.5" customHeight="1">
      <c r="B151" s="88"/>
      <c r="C151" s="43"/>
      <c r="D151" s="39"/>
      <c r="E151" s="39"/>
      <c r="F151" s="39"/>
      <c r="G151" s="39"/>
      <c r="H151" s="39"/>
      <c r="I151" s="39"/>
      <c r="J151" s="39"/>
      <c r="K151" s="39"/>
    </row>
    <row r="152" spans="2:11" ht="16.5" customHeight="1">
      <c r="B152" s="88"/>
      <c r="C152" s="64" t="s">
        <v>80</v>
      </c>
      <c r="D152" s="39"/>
      <c r="E152" s="39"/>
      <c r="F152" s="97" t="s">
        <v>41</v>
      </c>
      <c r="G152" s="39"/>
      <c r="H152" s="39"/>
      <c r="I152" s="39"/>
      <c r="J152" s="39"/>
      <c r="K152" s="39"/>
    </row>
    <row r="153" spans="2:11" ht="10.15" customHeight="1">
      <c r="B153" s="88"/>
      <c r="C153" s="43"/>
      <c r="D153" s="39"/>
      <c r="E153" s="39"/>
      <c r="F153" s="39"/>
      <c r="G153" s="39"/>
      <c r="H153" s="39"/>
      <c r="I153" s="39"/>
      <c r="J153" s="39"/>
      <c r="K153" s="39"/>
    </row>
    <row r="154" spans="2:11" ht="29.25" customHeight="1">
      <c r="B154" s="88" t="str">
        <f>IF($D$43&gt;100000000,"*","")</f>
        <v/>
      </c>
      <c r="C154" s="44" t="s">
        <v>81</v>
      </c>
      <c r="D154" s="58"/>
      <c r="E154" s="117" t="str">
        <f>IF($D$43&gt;100000000,"","Non applicable")</f>
        <v>Non applicable</v>
      </c>
      <c r="F154" s="133"/>
      <c r="G154" s="133"/>
      <c r="H154" s="39"/>
      <c r="I154" s="39"/>
      <c r="J154" s="39"/>
      <c r="K154" s="39"/>
    </row>
    <row r="155" spans="2:11" ht="10.15" customHeight="1">
      <c r="B155" s="88"/>
      <c r="C155" s="43"/>
      <c r="D155" s="39"/>
      <c r="E155" s="39"/>
      <c r="F155" s="39"/>
      <c r="G155" s="39"/>
      <c r="H155" s="39"/>
      <c r="I155" s="39"/>
      <c r="J155" s="39"/>
      <c r="K155" s="39"/>
    </row>
    <row r="156" spans="2:11" ht="45" customHeight="1">
      <c r="B156" s="111" t="str">
        <f>IF(D154="Oui","*","")</f>
        <v/>
      </c>
      <c r="C156" s="65" t="str">
        <f>IF(D154="Oui","Préciser","")</f>
        <v/>
      </c>
      <c r="D156" s="130"/>
      <c r="E156" s="130"/>
      <c r="F156" s="130"/>
      <c r="G156" s="39"/>
      <c r="H156" s="39"/>
      <c r="I156" s="39"/>
      <c r="J156" s="39"/>
      <c r="K156" s="39"/>
    </row>
    <row r="157" spans="2:11" ht="16.5" customHeight="1">
      <c r="B157" s="88"/>
      <c r="C157" s="43"/>
      <c r="D157" s="39"/>
      <c r="E157" s="39"/>
      <c r="F157" s="39"/>
      <c r="G157" s="39"/>
      <c r="H157" s="39"/>
      <c r="I157" s="39"/>
      <c r="J157" s="39"/>
      <c r="K157" s="39"/>
    </row>
    <row r="158" spans="2:11" ht="16.5" customHeight="1">
      <c r="B158" s="88"/>
      <c r="C158" s="64" t="s">
        <v>82</v>
      </c>
      <c r="D158" s="39"/>
      <c r="E158" s="39"/>
      <c r="F158" s="97" t="s">
        <v>41</v>
      </c>
      <c r="G158" s="39"/>
      <c r="H158" s="39"/>
      <c r="I158" s="39"/>
      <c r="J158" s="39"/>
      <c r="K158" s="39"/>
    </row>
    <row r="159" spans="2:11" ht="10.15" customHeight="1">
      <c r="B159" s="88"/>
      <c r="C159" s="43"/>
      <c r="D159" s="39"/>
      <c r="E159" s="39"/>
      <c r="F159" s="39"/>
      <c r="G159" s="39"/>
      <c r="H159" s="39"/>
      <c r="I159" s="39"/>
      <c r="J159" s="39"/>
      <c r="K159" s="39"/>
    </row>
    <row r="160" spans="2:11" ht="41.25" customHeight="1">
      <c r="B160" s="88" t="str">
        <f>IF($D$43&gt;100000000,"*","")</f>
        <v/>
      </c>
      <c r="C160" s="44" t="s">
        <v>83</v>
      </c>
      <c r="D160" s="3"/>
      <c r="E160" s="117" t="str">
        <f>IF($D$43&gt;100000000,"","Non applicable")</f>
        <v>Non applicable</v>
      </c>
      <c r="F160" s="133"/>
      <c r="G160" s="133"/>
      <c r="H160" s="39"/>
      <c r="I160" s="39"/>
      <c r="J160" s="39"/>
      <c r="K160" s="39"/>
    </row>
    <row r="161" spans="2:11" ht="16.5" customHeight="1">
      <c r="B161" s="88"/>
      <c r="C161" s="43"/>
      <c r="D161" s="39"/>
      <c r="E161" s="39"/>
      <c r="F161" s="39"/>
      <c r="G161" s="39"/>
      <c r="H161" s="39"/>
      <c r="I161" s="39"/>
      <c r="J161" s="39"/>
      <c r="K161" s="39"/>
    </row>
    <row r="162" spans="2:11" ht="16.5" customHeight="1">
      <c r="B162" s="88"/>
      <c r="C162" s="64" t="s">
        <v>84</v>
      </c>
      <c r="D162" s="39"/>
      <c r="E162" s="39"/>
      <c r="F162" s="97" t="s">
        <v>41</v>
      </c>
      <c r="G162" s="39"/>
      <c r="H162" s="39"/>
      <c r="I162" s="39"/>
      <c r="J162" s="39"/>
      <c r="K162" s="39"/>
    </row>
    <row r="163" spans="2:11" ht="10.15" customHeight="1">
      <c r="B163" s="88"/>
      <c r="C163" s="43"/>
      <c r="D163" s="39"/>
      <c r="E163" s="39"/>
      <c r="F163" s="39"/>
      <c r="G163" s="39"/>
      <c r="H163" s="39"/>
      <c r="I163" s="39"/>
      <c r="J163" s="39"/>
      <c r="K163" s="39"/>
    </row>
    <row r="164" spans="2:11" ht="42.75" customHeight="1">
      <c r="B164" s="88" t="str">
        <f>IF($D$43&gt;100000000,"*","")</f>
        <v/>
      </c>
      <c r="C164" s="44" t="s">
        <v>85</v>
      </c>
      <c r="D164" s="3"/>
      <c r="E164" s="117" t="str">
        <f>IF($D$43&gt;100000000,"","Non applicable")</f>
        <v>Non applicable</v>
      </c>
      <c r="F164" s="133"/>
      <c r="G164" s="133"/>
      <c r="H164" s="39"/>
      <c r="I164" s="39"/>
      <c r="J164" s="39"/>
      <c r="K164" s="39"/>
    </row>
    <row r="165" spans="2:11" ht="10.15" customHeight="1">
      <c r="B165" s="88"/>
      <c r="C165" s="43"/>
      <c r="D165" s="39"/>
      <c r="E165" s="39"/>
      <c r="F165" s="39"/>
      <c r="G165" s="39"/>
      <c r="H165" s="39"/>
      <c r="I165" s="39"/>
      <c r="J165" s="39"/>
      <c r="K165" s="39"/>
    </row>
    <row r="166" spans="2:11" ht="42" customHeight="1">
      <c r="B166" s="88" t="str">
        <f>IF(D164="Oui","*","")</f>
        <v/>
      </c>
      <c r="C166" s="44" t="str">
        <f>IF(D164="Oui","Avez-vous mis en place une procédure de vérification du niveau de sécurité informatique et de confidentialité des données de vos fournisseurs et sous-traitants ?","")</f>
        <v/>
      </c>
      <c r="D166" s="58"/>
      <c r="E166" s="39"/>
      <c r="F166" s="151"/>
      <c r="G166" s="151"/>
      <c r="H166" s="39"/>
      <c r="I166" s="39"/>
      <c r="J166" s="39"/>
      <c r="K166" s="39"/>
    </row>
    <row r="167" spans="2:11" ht="16.5" customHeight="1">
      <c r="B167" s="88"/>
      <c r="C167" s="44"/>
      <c r="D167" s="39"/>
      <c r="E167" s="39"/>
      <c r="F167" s="39"/>
      <c r="G167" s="39"/>
      <c r="H167" s="39"/>
      <c r="I167" s="39"/>
      <c r="J167" s="39"/>
      <c r="K167" s="39"/>
    </row>
    <row r="168" spans="2:11" ht="16.5" customHeight="1">
      <c r="B168" s="88"/>
      <c r="C168" s="64" t="s">
        <v>86</v>
      </c>
      <c r="D168" s="39"/>
      <c r="E168" s="39"/>
      <c r="F168" s="97" t="s">
        <v>41</v>
      </c>
      <c r="G168" s="39"/>
      <c r="H168" s="39"/>
      <c r="I168" s="39"/>
      <c r="J168" s="39"/>
      <c r="K168" s="39"/>
    </row>
    <row r="169" spans="2:11" ht="10.15" customHeight="1">
      <c r="B169" s="88"/>
      <c r="C169" s="43"/>
      <c r="D169" s="39"/>
      <c r="E169" s="39"/>
      <c r="F169" s="39"/>
      <c r="G169" s="39"/>
      <c r="H169" s="39"/>
      <c r="I169" s="39"/>
      <c r="J169" s="39"/>
      <c r="K169" s="39"/>
    </row>
    <row r="170" spans="2:11" ht="54.75" customHeight="1">
      <c r="B170" s="88" t="str">
        <f>IF($D$43&gt;100000000,"*","")</f>
        <v/>
      </c>
      <c r="C170" s="44" t="s">
        <v>87</v>
      </c>
      <c r="D170" s="3"/>
      <c r="E170" s="117" t="str">
        <f>IF($D$43&gt;100000000,"","Non applicable")</f>
        <v>Non applicable</v>
      </c>
      <c r="F170" s="133"/>
      <c r="G170" s="133"/>
      <c r="H170" s="39"/>
      <c r="I170" s="39"/>
      <c r="J170" s="39"/>
      <c r="K170" s="39"/>
    </row>
    <row r="171" spans="2:11" ht="10.15" customHeight="1">
      <c r="B171" s="88"/>
      <c r="C171" s="44"/>
      <c r="D171" s="39"/>
      <c r="E171" s="39"/>
      <c r="F171" s="39"/>
      <c r="G171" s="39"/>
      <c r="H171" s="39"/>
      <c r="I171" s="39"/>
      <c r="J171" s="39"/>
      <c r="K171" s="39"/>
    </row>
    <row r="172" spans="2:11" ht="86.25" customHeight="1">
      <c r="B172" s="88" t="str">
        <f>IF($D$43&gt;100000000,"*","")</f>
        <v/>
      </c>
      <c r="C172" s="44" t="s">
        <v>88</v>
      </c>
      <c r="D172" s="3"/>
      <c r="E172" s="117" t="str">
        <f>IF($D$43&gt;100000000,"","Non applicable")</f>
        <v>Non applicable</v>
      </c>
      <c r="F172" s="133"/>
      <c r="G172" s="133"/>
      <c r="H172" s="39"/>
      <c r="I172" s="39"/>
      <c r="J172" s="39"/>
      <c r="K172" s="39"/>
    </row>
    <row r="173" spans="2:11" ht="16.5" customHeight="1">
      <c r="B173" s="88"/>
      <c r="C173" s="44"/>
      <c r="D173" s="39"/>
      <c r="E173" s="39"/>
      <c r="F173" s="39"/>
      <c r="G173" s="39"/>
      <c r="H173" s="39"/>
      <c r="I173" s="39"/>
      <c r="J173" s="39"/>
      <c r="K173" s="39"/>
    </row>
    <row r="174" spans="2:11" ht="16.5" customHeight="1">
      <c r="B174" s="88"/>
      <c r="C174" s="64" t="s">
        <v>89</v>
      </c>
      <c r="D174" s="39"/>
      <c r="E174" s="39"/>
      <c r="F174" s="97" t="s">
        <v>41</v>
      </c>
      <c r="G174" s="39"/>
      <c r="H174" s="39"/>
      <c r="I174" s="39"/>
      <c r="J174" s="39"/>
      <c r="K174" s="39"/>
    </row>
    <row r="175" spans="2:11" ht="10.15" customHeight="1">
      <c r="B175" s="88"/>
      <c r="C175" s="43"/>
      <c r="D175" s="39"/>
      <c r="E175" s="39"/>
      <c r="F175" s="39"/>
      <c r="G175" s="39"/>
      <c r="H175" s="39"/>
      <c r="I175" s="39"/>
      <c r="J175" s="39"/>
      <c r="K175" s="39"/>
    </row>
    <row r="176" spans="2:11" ht="32.25" customHeight="1">
      <c r="B176" s="88" t="str">
        <f>IF($D$43&gt;250000000,"*","")</f>
        <v/>
      </c>
      <c r="C176" s="44" t="s">
        <v>90</v>
      </c>
      <c r="D176" s="68"/>
      <c r="E176" s="117" t="str">
        <f>IF($D$43&gt;250000000,"","Non applicable")</f>
        <v>Non applicable</v>
      </c>
      <c r="F176" s="133"/>
      <c r="G176" s="133"/>
      <c r="H176" s="39"/>
      <c r="I176" s="39"/>
      <c r="J176" s="39"/>
      <c r="K176" s="39"/>
    </row>
    <row r="177" spans="2:11" ht="16.5" customHeight="1">
      <c r="B177" s="88"/>
      <c r="C177" s="44"/>
      <c r="D177" s="39"/>
      <c r="E177" s="39"/>
      <c r="F177" s="39"/>
      <c r="G177" s="39"/>
      <c r="H177" s="39"/>
      <c r="I177" s="39"/>
      <c r="J177" s="39"/>
      <c r="K177" s="39"/>
    </row>
    <row r="178" spans="2:11" ht="16.5" customHeight="1">
      <c r="B178" s="88"/>
      <c r="C178" s="64" t="s">
        <v>91</v>
      </c>
      <c r="D178" s="39"/>
      <c r="E178" s="39"/>
      <c r="F178" s="97" t="s">
        <v>41</v>
      </c>
      <c r="G178" s="39"/>
      <c r="H178" s="39"/>
      <c r="I178" s="39"/>
      <c r="J178" s="39"/>
      <c r="K178" s="39"/>
    </row>
    <row r="179" spans="2:11" ht="10.15" customHeight="1">
      <c r="B179" s="88"/>
      <c r="C179" s="43"/>
      <c r="D179" s="39"/>
      <c r="E179" s="39"/>
      <c r="F179" s="39"/>
      <c r="G179" s="39"/>
      <c r="H179" s="39"/>
      <c r="I179" s="39"/>
      <c r="J179" s="39"/>
      <c r="K179" s="39"/>
    </row>
    <row r="180" spans="2:11" ht="25.5" customHeight="1">
      <c r="B180" s="88" t="str">
        <f>IF($D$43&gt;250000000,"*","")</f>
        <v/>
      </c>
      <c r="C180" s="44" t="s">
        <v>92</v>
      </c>
      <c r="D180" s="68"/>
      <c r="E180" s="117" t="str">
        <f>IF($D$43&gt;250000000,"","Non applicable")</f>
        <v>Non applicable</v>
      </c>
      <c r="F180" s="133"/>
      <c r="G180" s="133"/>
      <c r="H180" s="39"/>
      <c r="I180" s="39"/>
      <c r="J180" s="39"/>
      <c r="K180" s="39"/>
    </row>
    <row r="181" spans="2:11" ht="16.5" customHeight="1">
      <c r="B181" s="88"/>
      <c r="C181" s="44"/>
      <c r="D181" s="39"/>
      <c r="E181" s="39"/>
      <c r="F181" s="39"/>
      <c r="G181" s="39"/>
      <c r="H181" s="39"/>
      <c r="I181" s="39"/>
      <c r="J181" s="39"/>
      <c r="K181" s="39"/>
    </row>
    <row r="182" spans="2:11" ht="16.5" customHeight="1">
      <c r="B182" s="88"/>
      <c r="C182" s="64" t="s">
        <v>93</v>
      </c>
      <c r="D182" s="39"/>
      <c r="E182" s="39"/>
      <c r="F182" s="97" t="s">
        <v>41</v>
      </c>
      <c r="G182" s="39"/>
      <c r="H182" s="39"/>
      <c r="I182" s="39"/>
      <c r="J182" s="39"/>
      <c r="K182" s="39"/>
    </row>
    <row r="183" spans="2:11" ht="10.15" customHeight="1">
      <c r="B183" s="88"/>
      <c r="C183" s="43"/>
      <c r="D183" s="39"/>
      <c r="E183" s="39"/>
      <c r="F183" s="39"/>
      <c r="G183" s="39"/>
      <c r="H183" s="39"/>
      <c r="I183" s="39"/>
      <c r="J183" s="39"/>
      <c r="K183" s="39"/>
    </row>
    <row r="184" spans="2:11" ht="42.75" customHeight="1">
      <c r="B184" s="88" t="str">
        <f>IF($D$43&gt;250000000,"*","")</f>
        <v/>
      </c>
      <c r="C184" s="44" t="s">
        <v>94</v>
      </c>
      <c r="D184" s="68"/>
      <c r="E184" s="117" t="str">
        <f>IF($D$43&gt;250000000,"","Non applicable")</f>
        <v>Non applicable</v>
      </c>
      <c r="F184" s="133"/>
      <c r="G184" s="133"/>
      <c r="H184" s="39"/>
      <c r="I184" s="39"/>
      <c r="J184" s="39"/>
      <c r="K184" s="39"/>
    </row>
    <row r="185" spans="2:11" ht="10.15" customHeight="1">
      <c r="B185" s="88"/>
      <c r="C185" s="44"/>
      <c r="D185" s="39"/>
      <c r="E185" s="39"/>
      <c r="F185" s="39"/>
      <c r="G185" s="39"/>
      <c r="H185" s="39"/>
      <c r="I185" s="39"/>
      <c r="J185" s="39"/>
      <c r="K185" s="39"/>
    </row>
    <row r="186" spans="2:11" ht="25.5" customHeight="1">
      <c r="B186" s="88" t="str">
        <f>IF(D184="Oui","*","")</f>
        <v/>
      </c>
      <c r="C186" s="44" t="str">
        <f>IF(D184="Oui","Votre plan de continuité ou de reprise d'activité est-il testé ?","")</f>
        <v/>
      </c>
      <c r="D186" s="67"/>
      <c r="E186" s="39"/>
      <c r="F186" s="151"/>
      <c r="G186" s="151"/>
      <c r="H186" s="39"/>
      <c r="I186" s="39"/>
      <c r="J186" s="39"/>
      <c r="K186" s="39"/>
    </row>
    <row r="187" spans="2:11" ht="16.5" customHeight="1">
      <c r="B187" s="88"/>
      <c r="C187" s="44"/>
      <c r="D187" s="39"/>
      <c r="E187" s="39"/>
      <c r="F187" s="39"/>
      <c r="G187" s="39"/>
      <c r="H187" s="39"/>
      <c r="I187" s="39"/>
      <c r="J187" s="39"/>
      <c r="K187" s="39"/>
    </row>
    <row r="188" spans="2:11" ht="16.5" customHeight="1">
      <c r="B188" s="88"/>
      <c r="C188" s="64" t="s">
        <v>95</v>
      </c>
      <c r="D188" s="39"/>
      <c r="E188" s="39"/>
      <c r="F188" s="97" t="s">
        <v>41</v>
      </c>
      <c r="G188" s="39"/>
      <c r="H188" s="39"/>
      <c r="I188" s="39"/>
      <c r="J188" s="39"/>
      <c r="K188" s="39"/>
    </row>
    <row r="189" spans="2:11" ht="10.15" customHeight="1">
      <c r="B189" s="88"/>
      <c r="C189" s="43"/>
      <c r="D189" s="39"/>
      <c r="E189" s="39"/>
      <c r="F189" s="39"/>
      <c r="G189" s="39"/>
      <c r="H189" s="39"/>
      <c r="I189" s="39"/>
      <c r="J189" s="39"/>
      <c r="K189" s="39"/>
    </row>
    <row r="190" spans="2:11" ht="33.75" customHeight="1">
      <c r="B190" s="88" t="str">
        <f>IF($D$43&gt;250000000,"*","")</f>
        <v/>
      </c>
      <c r="C190" s="44" t="s">
        <v>96</v>
      </c>
      <c r="D190" s="68"/>
      <c r="E190" s="117" t="str">
        <f>IF($D$43&gt;250000000,"","Non applicable")</f>
        <v>Non applicable</v>
      </c>
      <c r="F190" s="133"/>
      <c r="G190" s="133"/>
      <c r="H190" s="39"/>
      <c r="I190" s="39"/>
      <c r="J190" s="39"/>
      <c r="K190" s="39"/>
    </row>
    <row r="191" spans="2:11" ht="10.15" customHeight="1">
      <c r="B191" s="88"/>
      <c r="C191" s="44"/>
      <c r="D191" s="39"/>
      <c r="E191" s="39"/>
      <c r="F191" s="39"/>
      <c r="G191" s="39"/>
      <c r="H191" s="39"/>
      <c r="I191" s="39"/>
      <c r="J191" s="39"/>
      <c r="K191" s="39"/>
    </row>
    <row r="192" spans="2:11" ht="29.25" customHeight="1">
      <c r="B192" s="88" t="str">
        <f>IF($D$43&gt;250000000,"*","")</f>
        <v/>
      </c>
      <c r="C192" s="44" t="s">
        <v>97</v>
      </c>
      <c r="D192" s="68"/>
      <c r="E192" s="117" t="str">
        <f>IF($D$43&gt;250000000,"","Non applicable")</f>
        <v>Non applicable</v>
      </c>
      <c r="F192" s="133"/>
      <c r="G192" s="133"/>
      <c r="H192" s="39"/>
      <c r="I192" s="39"/>
      <c r="J192" s="39"/>
      <c r="K192" s="39"/>
    </row>
    <row r="193" spans="2:11" ht="10.15" customHeight="1">
      <c r="B193" s="88"/>
      <c r="C193" s="44"/>
      <c r="D193" s="39"/>
      <c r="E193" s="39"/>
      <c r="F193" s="39"/>
      <c r="G193" s="39"/>
      <c r="H193" s="39"/>
      <c r="I193" s="39"/>
      <c r="J193" s="39"/>
      <c r="K193" s="39"/>
    </row>
    <row r="194" spans="2:11" ht="54" customHeight="1">
      <c r="B194" s="88" t="str">
        <f>IF($D$43&gt;250000000,"*","")</f>
        <v/>
      </c>
      <c r="C194" s="44" t="s">
        <v>98</v>
      </c>
      <c r="D194" s="68"/>
      <c r="E194" s="117" t="str">
        <f>IF($D$43&gt;250000000,"","Non applicable")</f>
        <v>Non applicable</v>
      </c>
      <c r="F194" s="133"/>
      <c r="G194" s="133"/>
      <c r="H194" s="39"/>
      <c r="I194" s="39"/>
      <c r="J194" s="39"/>
      <c r="K194" s="39"/>
    </row>
    <row r="195" spans="2:11" ht="16.5" customHeight="1">
      <c r="B195" s="88"/>
      <c r="C195" s="44"/>
      <c r="D195" s="39"/>
      <c r="E195" s="39"/>
      <c r="F195" s="39"/>
      <c r="G195" s="39"/>
      <c r="H195" s="39"/>
      <c r="I195" s="39"/>
      <c r="J195" s="39"/>
      <c r="K195" s="39"/>
    </row>
    <row r="196" spans="2:11" ht="16.5" customHeight="1">
      <c r="B196" s="88"/>
      <c r="C196" s="64" t="s">
        <v>99</v>
      </c>
      <c r="D196" s="39"/>
      <c r="E196" s="39"/>
      <c r="F196" s="97" t="s">
        <v>41</v>
      </c>
      <c r="G196" s="39"/>
      <c r="H196" s="39"/>
      <c r="I196" s="39"/>
      <c r="J196" s="39"/>
      <c r="K196" s="39"/>
    </row>
    <row r="197" spans="2:11" ht="10.15" customHeight="1">
      <c r="B197" s="88"/>
      <c r="C197" s="43"/>
      <c r="D197" s="39"/>
      <c r="E197" s="39"/>
      <c r="F197" s="39"/>
      <c r="G197" s="39"/>
      <c r="H197" s="39"/>
      <c r="I197" s="39"/>
      <c r="J197" s="39"/>
      <c r="K197" s="39"/>
    </row>
    <row r="198" spans="2:11" ht="16.5" customHeight="1">
      <c r="B198" s="88" t="s">
        <v>1</v>
      </c>
      <c r="C198" s="44" t="s">
        <v>100</v>
      </c>
      <c r="D198" s="68"/>
      <c r="E198" s="39"/>
      <c r="F198" s="133"/>
      <c r="G198" s="133"/>
      <c r="H198" s="39"/>
      <c r="I198" s="39"/>
      <c r="J198" s="39"/>
      <c r="K198" s="39"/>
    </row>
    <row r="199" spans="2:11" ht="10.15" customHeight="1">
      <c r="B199" s="88"/>
      <c r="C199" s="44"/>
      <c r="D199" s="39"/>
      <c r="E199" s="39"/>
      <c r="F199" s="39"/>
      <c r="G199" s="39"/>
      <c r="H199" s="39"/>
      <c r="I199" s="39"/>
      <c r="J199" s="39"/>
      <c r="K199" s="39"/>
    </row>
    <row r="200" spans="2:11" ht="55.5" customHeight="1">
      <c r="B200" s="88" t="str">
        <f>IF(D198="Oui","*","")</f>
        <v/>
      </c>
      <c r="C200" s="44" t="s">
        <v>101</v>
      </c>
      <c r="D200" s="68"/>
      <c r="E200" s="117" t="str">
        <f>IF($D$198="Oui","","Non applicable")</f>
        <v>Non applicable</v>
      </c>
      <c r="F200" s="133"/>
      <c r="G200" s="133"/>
      <c r="H200" s="39"/>
      <c r="I200" s="39"/>
      <c r="J200" s="39"/>
      <c r="K200" s="39"/>
    </row>
    <row r="201" spans="2:11" ht="10.15" customHeight="1">
      <c r="B201" s="88"/>
      <c r="C201" s="44"/>
      <c r="D201" s="39"/>
      <c r="E201" s="39"/>
      <c r="F201" s="39"/>
      <c r="G201" s="39"/>
      <c r="H201" s="39"/>
      <c r="I201" s="39"/>
      <c r="J201" s="39"/>
      <c r="K201" s="39"/>
    </row>
    <row r="202" spans="2:11" ht="33.75" customHeight="1">
      <c r="B202" s="88" t="str">
        <f>IF(AND($D$198="Oui",$D$43&gt;100000000),"*","")</f>
        <v/>
      </c>
      <c r="C202" s="44" t="s">
        <v>102</v>
      </c>
      <c r="D202" s="68"/>
      <c r="E202" s="117" t="str">
        <f>IF(AND($D$198="Oui",$D$43&gt;100000000),"","Non applicable")</f>
        <v>Non applicable</v>
      </c>
      <c r="F202" s="133"/>
      <c r="G202" s="133"/>
      <c r="H202" s="39"/>
      <c r="I202" s="39"/>
      <c r="J202" s="39"/>
      <c r="K202" s="39"/>
    </row>
    <row r="203" spans="2:11" ht="10.15" customHeight="1">
      <c r="B203" s="88"/>
      <c r="C203" s="44"/>
      <c r="D203" s="39"/>
      <c r="E203" s="39"/>
      <c r="F203" s="39"/>
      <c r="G203" s="39"/>
      <c r="H203" s="39"/>
      <c r="I203" s="39"/>
      <c r="J203" s="39"/>
      <c r="K203" s="39"/>
    </row>
    <row r="204" spans="2:11" ht="35.25" customHeight="1">
      <c r="B204" s="88" t="str">
        <f>IF(AND($D$198="Oui",$D$43&gt;100000000),"*","")</f>
        <v/>
      </c>
      <c r="C204" s="44" t="s">
        <v>103</v>
      </c>
      <c r="D204" s="68"/>
      <c r="E204" s="117" t="str">
        <f>IF(AND($D$198="Oui",$D$43&gt;100000000),"","Non applicable")</f>
        <v>Non applicable</v>
      </c>
      <c r="F204" s="133"/>
      <c r="G204" s="133"/>
      <c r="H204" s="39"/>
      <c r="I204" s="39"/>
      <c r="J204" s="39"/>
      <c r="K204" s="39"/>
    </row>
    <row r="205" spans="2:11" ht="10.15" customHeight="1">
      <c r="B205" s="88"/>
      <c r="C205" s="44"/>
      <c r="D205" s="39"/>
      <c r="E205" s="39"/>
      <c r="F205" s="39"/>
      <c r="G205" s="39"/>
      <c r="H205" s="39"/>
      <c r="I205" s="39"/>
      <c r="J205" s="39"/>
      <c r="K205" s="39"/>
    </row>
    <row r="206" spans="2:11" ht="31.5" customHeight="1">
      <c r="B206" s="88" t="str">
        <f>IF(AND($D$198="Oui",$D$43&gt;100000000),"*","")</f>
        <v/>
      </c>
      <c r="C206" s="44" t="s">
        <v>104</v>
      </c>
      <c r="D206" s="68"/>
      <c r="E206" s="117" t="str">
        <f>IF(AND($D$198="Oui",$D$43&gt;100000000),"","Non applicable")</f>
        <v>Non applicable</v>
      </c>
      <c r="F206" s="133"/>
      <c r="G206" s="133"/>
      <c r="H206" s="39"/>
      <c r="I206" s="39"/>
      <c r="J206" s="39"/>
      <c r="K206" s="39"/>
    </row>
    <row r="207" spans="2:11" ht="16.5" customHeight="1">
      <c r="B207" s="88"/>
      <c r="C207" s="44"/>
      <c r="D207" s="39"/>
      <c r="E207" s="39"/>
      <c r="F207" s="39"/>
      <c r="G207" s="39"/>
      <c r="H207" s="39"/>
      <c r="I207" s="39"/>
      <c r="J207" s="39"/>
      <c r="K207" s="39"/>
    </row>
    <row r="208" spans="2:11" ht="16.5" customHeight="1">
      <c r="B208" s="88"/>
      <c r="C208" s="64" t="s">
        <v>105</v>
      </c>
      <c r="D208" s="39"/>
      <c r="E208" s="39"/>
      <c r="F208" s="97" t="s">
        <v>41</v>
      </c>
      <c r="G208" s="39"/>
      <c r="H208" s="39"/>
      <c r="I208" s="39"/>
      <c r="J208" s="39"/>
      <c r="K208" s="39"/>
    </row>
    <row r="209" spans="1:11" ht="10.15" customHeight="1">
      <c r="B209" s="88"/>
      <c r="C209" s="44"/>
      <c r="D209" s="39"/>
      <c r="E209" s="39"/>
      <c r="F209" s="39"/>
      <c r="G209" s="39"/>
      <c r="H209" s="39"/>
      <c r="I209" s="39"/>
      <c r="J209" s="39"/>
      <c r="K209" s="39"/>
    </row>
    <row r="210" spans="1:11" ht="63.75">
      <c r="B210" s="88" t="s">
        <v>1</v>
      </c>
      <c r="C210" s="44" t="s">
        <v>106</v>
      </c>
      <c r="D210" s="68"/>
      <c r="E210" s="39"/>
      <c r="F210" s="133"/>
      <c r="G210" s="133"/>
      <c r="H210" s="39"/>
      <c r="I210" s="39"/>
      <c r="J210" s="39"/>
      <c r="K210" s="39"/>
    </row>
    <row r="211" spans="1:11" ht="10.15" customHeight="1">
      <c r="B211" s="88"/>
      <c r="C211" s="44"/>
      <c r="D211" s="39"/>
      <c r="E211" s="39"/>
      <c r="F211" s="39"/>
      <c r="G211" s="39"/>
      <c r="H211" s="39"/>
      <c r="I211" s="39"/>
      <c r="J211" s="39"/>
      <c r="K211" s="39"/>
    </row>
    <row r="212" spans="1:11" ht="45" customHeight="1">
      <c r="B212" s="88" t="str">
        <f>IF(AND($D$210="Oui",$D$43&gt;10000000),"*","")</f>
        <v/>
      </c>
      <c r="C212" s="44" t="s">
        <v>107</v>
      </c>
      <c r="D212" s="68"/>
      <c r="E212" s="118" t="str">
        <f>IF(AND($D$210="Oui",$D$43&gt;10000000),"","Non applicable")</f>
        <v>Non applicable</v>
      </c>
      <c r="F212" s="133"/>
      <c r="G212" s="133"/>
      <c r="H212" s="39"/>
      <c r="I212" s="39"/>
      <c r="J212" s="39"/>
      <c r="K212" s="39"/>
    </row>
    <row r="213" spans="1:11" ht="10.15" customHeight="1">
      <c r="B213" s="88"/>
      <c r="C213" s="44"/>
      <c r="D213" s="39"/>
      <c r="E213" s="39"/>
      <c r="F213" s="39"/>
      <c r="G213" s="39"/>
      <c r="H213" s="39"/>
      <c r="I213" s="39"/>
      <c r="J213" s="39"/>
      <c r="K213" s="39"/>
    </row>
    <row r="214" spans="1:11" ht="84.75" customHeight="1">
      <c r="B214" s="88" t="str">
        <f>IF(AND($D$210="Oui",$D$43&gt;10000000),"*","")</f>
        <v/>
      </c>
      <c r="C214" s="44" t="s">
        <v>108</v>
      </c>
      <c r="D214" s="68"/>
      <c r="E214" s="118" t="str">
        <f>IF(AND($D$210="Oui",$D$43&gt;10000000),"","Non applicable")</f>
        <v>Non applicable</v>
      </c>
      <c r="F214" s="133"/>
      <c r="G214" s="133"/>
      <c r="H214" s="39"/>
      <c r="I214" s="39"/>
      <c r="J214" s="39"/>
      <c r="K214" s="39"/>
    </row>
    <row r="215" spans="1:11" ht="10.15" customHeight="1">
      <c r="B215" s="88"/>
      <c r="C215" s="44"/>
      <c r="D215" s="39"/>
      <c r="E215" s="39"/>
      <c r="F215" s="39"/>
      <c r="G215" s="39"/>
      <c r="H215" s="39"/>
      <c r="I215" s="39"/>
      <c r="J215" s="39"/>
      <c r="K215" s="39"/>
    </row>
    <row r="216" spans="1:11" ht="27.75" customHeight="1">
      <c r="B216" s="88" t="str">
        <f>IF(AND($D$210="Oui",$D$43&gt;10000000),"*","")</f>
        <v/>
      </c>
      <c r="C216" s="44" t="s">
        <v>109</v>
      </c>
      <c r="D216" s="68"/>
      <c r="E216" s="118" t="str">
        <f>IF(AND($D$210="Oui",$D$43&gt;10000000),"","Non applicable")</f>
        <v>Non applicable</v>
      </c>
      <c r="F216" s="133"/>
      <c r="G216" s="133"/>
      <c r="H216" s="39"/>
      <c r="I216" s="39"/>
      <c r="J216" s="39"/>
      <c r="K216" s="39"/>
    </row>
    <row r="217" spans="1:11" ht="10.15" customHeight="1">
      <c r="B217" s="88"/>
      <c r="C217" s="44"/>
      <c r="D217" s="39"/>
      <c r="E217" s="39"/>
      <c r="F217" s="39"/>
      <c r="G217" s="39"/>
      <c r="H217" s="39"/>
      <c r="I217" s="39"/>
      <c r="J217" s="39"/>
      <c r="K217" s="39"/>
    </row>
    <row r="218" spans="1:11" ht="53.25" customHeight="1">
      <c r="B218" s="88" t="str">
        <f>IF(AND($D$210="Oui",$D$43&gt;10000000),"*","")</f>
        <v/>
      </c>
      <c r="C218" s="44" t="s">
        <v>110</v>
      </c>
      <c r="D218" s="68"/>
      <c r="E218" s="118" t="str">
        <f>IF(AND($D$210="Oui",$D$43&gt;10000000),"","Non applicable")</f>
        <v>Non applicable</v>
      </c>
      <c r="F218" s="133"/>
      <c r="G218" s="133"/>
      <c r="H218" s="39"/>
      <c r="I218" s="39"/>
      <c r="J218" s="39"/>
      <c r="K218" s="39"/>
    </row>
    <row r="219" spans="1:11" ht="10.15" customHeight="1">
      <c r="B219" s="88"/>
      <c r="C219" s="44"/>
      <c r="D219" s="39"/>
      <c r="E219" s="39"/>
      <c r="F219" s="39"/>
      <c r="G219" s="39"/>
      <c r="H219" s="39"/>
      <c r="I219" s="39"/>
      <c r="J219" s="39"/>
      <c r="K219" s="39"/>
    </row>
    <row r="220" spans="1:11" ht="33" customHeight="1">
      <c r="B220" s="88" t="str">
        <f>IF(AND($D$210="Oui",$D$43&gt;10000000),"*","")</f>
        <v/>
      </c>
      <c r="C220" s="44" t="s">
        <v>111</v>
      </c>
      <c r="D220" s="68"/>
      <c r="E220" s="118" t="str">
        <f>IF(AND($D$210="Oui",$D$43&gt;10000000),"","Non applicable")</f>
        <v>Non applicable</v>
      </c>
      <c r="F220" s="133"/>
      <c r="G220" s="133"/>
      <c r="H220" s="39"/>
      <c r="I220" s="39"/>
      <c r="J220" s="39"/>
      <c r="K220" s="39"/>
    </row>
    <row r="221" spans="1:11" ht="10.15" customHeight="1">
      <c r="B221" s="88"/>
      <c r="C221" s="44"/>
      <c r="D221" s="39"/>
      <c r="E221" s="39"/>
      <c r="F221" s="39"/>
      <c r="G221" s="39"/>
      <c r="H221" s="39"/>
      <c r="I221" s="39"/>
      <c r="J221" s="39"/>
      <c r="K221" s="39"/>
    </row>
    <row r="222" spans="1:11" ht="33.75" customHeight="1">
      <c r="B222" s="88" t="str">
        <f>IF(AND($D$210="Oui",$D$43&gt;10000000),"*","")</f>
        <v/>
      </c>
      <c r="C222" s="44" t="s">
        <v>112</v>
      </c>
      <c r="D222" s="68"/>
      <c r="E222" s="118" t="str">
        <f>IF(AND($D$210="Oui",$D$43&gt;10000000),"","Non applicable")</f>
        <v>Non applicable</v>
      </c>
      <c r="F222" s="133"/>
      <c r="G222" s="133"/>
      <c r="H222" s="39"/>
      <c r="I222" s="39"/>
      <c r="J222" s="39"/>
      <c r="K222" s="39"/>
    </row>
    <row r="223" spans="1:11" ht="16.5" customHeight="1">
      <c r="B223" s="30"/>
      <c r="C223" s="44"/>
      <c r="D223" s="39"/>
      <c r="E223" s="39"/>
      <c r="F223" s="39"/>
      <c r="G223" s="39"/>
      <c r="H223" s="39"/>
      <c r="I223" s="39"/>
      <c r="J223" s="39"/>
      <c r="K223" s="39"/>
    </row>
    <row r="224" spans="1:11" s="11" customFormat="1" ht="8.25" customHeight="1">
      <c r="A224" s="12"/>
      <c r="B224" s="13"/>
      <c r="C224" s="23"/>
      <c r="D224" s="50"/>
      <c r="E224" s="23"/>
      <c r="F224" s="50"/>
      <c r="G224" s="23"/>
      <c r="H224" s="23"/>
    </row>
    <row r="225" spans="1:14" ht="8.25" customHeight="1">
      <c r="D225" s="39"/>
      <c r="F225" s="39"/>
      <c r="G225" s="19"/>
      <c r="H225" s="19"/>
      <c r="I225" s="19"/>
      <c r="J225" s="19"/>
    </row>
    <row r="226" spans="1:14" ht="16.5" customHeight="1">
      <c r="A226" s="70" t="s">
        <v>113</v>
      </c>
      <c r="B226" s="88" t="s">
        <v>1</v>
      </c>
      <c r="C226" s="45" t="s">
        <v>114</v>
      </c>
      <c r="D226" s="39"/>
      <c r="E226" s="39"/>
      <c r="F226" s="2"/>
      <c r="G226" s="69" t="str">
        <f>IF(AND(F226="Oui",SUM(H229:H232)=0),"Merci de renseigner le tableau ci-dessous","")</f>
        <v/>
      </c>
      <c r="H226" s="19"/>
      <c r="I226" s="19"/>
      <c r="J226" s="19"/>
    </row>
    <row r="227" spans="1:14" ht="6.75" customHeight="1">
      <c r="B227" s="106"/>
      <c r="C227" s="35"/>
      <c r="F227" s="99"/>
      <c r="G227" s="24"/>
      <c r="H227" s="19"/>
      <c r="I227" s="19"/>
      <c r="J227" s="19"/>
    </row>
    <row r="228" spans="1:14" ht="16.5" customHeight="1">
      <c r="B228" s="106"/>
      <c r="C228" s="33" t="s">
        <v>115</v>
      </c>
      <c r="D228" s="34" t="s">
        <v>116</v>
      </c>
      <c r="E228" s="34" t="s">
        <v>117</v>
      </c>
      <c r="F228" s="153" t="s">
        <v>118</v>
      </c>
      <c r="G228" s="154"/>
      <c r="H228" s="29" t="s">
        <v>119</v>
      </c>
      <c r="I228" s="29" t="s">
        <v>120</v>
      </c>
      <c r="J228" s="19"/>
    </row>
    <row r="229" spans="1:14" ht="16.5" customHeight="1">
      <c r="B229" s="106"/>
      <c r="C229" s="78"/>
      <c r="D229" s="122"/>
      <c r="E229" s="121"/>
      <c r="F229" s="152"/>
      <c r="G229" s="152"/>
      <c r="H229" s="119">
        <f>IF(AND(D229&lt;&gt;"",E229&lt;&gt;""),1,0)</f>
        <v>0</v>
      </c>
      <c r="I229" s="27"/>
      <c r="J229" s="19"/>
      <c r="N229" s="25"/>
    </row>
    <row r="230" spans="1:14" ht="16.5" customHeight="1">
      <c r="B230" s="106"/>
      <c r="C230" s="79"/>
      <c r="D230" s="123"/>
      <c r="E230" s="121"/>
      <c r="F230" s="152"/>
      <c r="G230" s="152"/>
      <c r="H230" s="119">
        <f t="shared" ref="H230:H232" si="0">IF(AND(D230&lt;&gt;"",E230&lt;&gt;""),1,0)</f>
        <v>0</v>
      </c>
      <c r="I230" s="27"/>
      <c r="J230" s="19"/>
      <c r="N230" s="19"/>
    </row>
    <row r="231" spans="1:14" ht="16.5" customHeight="1">
      <c r="B231" s="106"/>
      <c r="C231" s="80"/>
      <c r="D231" s="122"/>
      <c r="E231" s="121"/>
      <c r="F231" s="152"/>
      <c r="G231" s="152"/>
      <c r="H231" s="119">
        <f t="shared" si="0"/>
        <v>0</v>
      </c>
      <c r="I231" s="27"/>
      <c r="J231" s="19"/>
    </row>
    <row r="232" spans="1:14" ht="16.5" customHeight="1">
      <c r="B232" s="106"/>
      <c r="C232" s="81"/>
      <c r="D232" s="122"/>
      <c r="E232" s="121"/>
      <c r="F232" s="152"/>
      <c r="G232" s="152"/>
      <c r="H232" s="119">
        <f t="shared" si="0"/>
        <v>0</v>
      </c>
      <c r="I232" s="27"/>
      <c r="J232" s="19"/>
    </row>
    <row r="233" spans="1:14" ht="9.75" customHeight="1">
      <c r="B233" s="106"/>
      <c r="C233" s="21"/>
      <c r="D233" s="21"/>
      <c r="E233" s="21"/>
      <c r="F233" s="20"/>
      <c r="G233" s="27">
        <f>SUM(G229:G232)</f>
        <v>0</v>
      </c>
      <c r="H233" s="27"/>
      <c r="I233" s="27">
        <f>SUM(I229:I232)</f>
        <v>0</v>
      </c>
      <c r="J233" s="19"/>
    </row>
    <row r="234" spans="1:14" ht="16.5" customHeight="1">
      <c r="B234" s="88" t="s">
        <v>1</v>
      </c>
      <c r="C234" s="45" t="s">
        <v>121</v>
      </c>
      <c r="D234" s="39"/>
      <c r="E234" s="39"/>
      <c r="F234" s="3"/>
      <c r="I234" s="20"/>
    </row>
    <row r="235" spans="1:14" ht="6.75" customHeight="1">
      <c r="B235" s="106"/>
      <c r="C235" s="26"/>
      <c r="G235" s="19"/>
      <c r="H235" s="19"/>
      <c r="I235" s="19"/>
      <c r="J235" s="19"/>
    </row>
    <row r="236" spans="1:14" ht="16.5" customHeight="1">
      <c r="B236" s="88" t="s">
        <v>1</v>
      </c>
      <c r="C236" s="45" t="s">
        <v>122</v>
      </c>
      <c r="D236" s="39"/>
      <c r="E236" s="39"/>
      <c r="F236" s="3"/>
      <c r="I236" s="20"/>
    </row>
    <row r="237" spans="1:14" ht="6.75" customHeight="1">
      <c r="B237" s="106"/>
      <c r="C237" s="26"/>
      <c r="G237" s="19"/>
      <c r="H237" s="19"/>
      <c r="I237" s="19"/>
      <c r="J237" s="19"/>
    </row>
    <row r="238" spans="1:14" ht="16.5" customHeight="1">
      <c r="B238" s="88" t="s">
        <v>1</v>
      </c>
      <c r="C238" s="45" t="s">
        <v>123</v>
      </c>
      <c r="D238" s="39"/>
      <c r="E238" s="39"/>
      <c r="F238" s="3"/>
      <c r="I238" s="20"/>
    </row>
    <row r="239" spans="1:14" ht="5.0999999999999996" customHeight="1">
      <c r="B239" s="30"/>
      <c r="C239" s="45"/>
      <c r="D239" s="39"/>
      <c r="E239" s="39"/>
      <c r="F239" s="58"/>
      <c r="I239" s="20"/>
    </row>
    <row r="240" spans="1:14" ht="16.5" customHeight="1">
      <c r="C240" s="75" t="str">
        <f>IF(F238="Oui","Précisez le motif de la résiliation :","")</f>
        <v/>
      </c>
      <c r="D240" s="131"/>
      <c r="E240" s="131"/>
      <c r="G240" s="20"/>
      <c r="H240" s="22"/>
      <c r="I240" s="20"/>
    </row>
    <row r="241" spans="1:8" ht="16.5" customHeight="1">
      <c r="C241" s="31"/>
    </row>
    <row r="242" spans="1:8" s="11" customFormat="1" ht="8.25" customHeight="1">
      <c r="A242" s="12"/>
      <c r="B242" s="13"/>
      <c r="C242" s="23"/>
      <c r="D242" s="23"/>
      <c r="E242" s="23"/>
      <c r="F242" s="23"/>
      <c r="G242" s="23"/>
      <c r="H242" s="23"/>
    </row>
    <row r="243" spans="1:8" ht="8.25" customHeight="1"/>
    <row r="244" spans="1:8" ht="16.5" customHeight="1">
      <c r="A244" s="70" t="s">
        <v>124</v>
      </c>
      <c r="C244" s="39" t="s">
        <v>125</v>
      </c>
      <c r="D244" s="36"/>
    </row>
    <row r="245" spans="1:8" ht="16.5" customHeight="1">
      <c r="A245" s="70"/>
      <c r="C245" s="39" t="s">
        <v>126</v>
      </c>
      <c r="D245" s="36"/>
    </row>
    <row r="246" spans="1:8" ht="16.5" customHeight="1">
      <c r="A246" s="70"/>
      <c r="C246" s="39" t="s">
        <v>127</v>
      </c>
      <c r="D246" s="36"/>
    </row>
    <row r="247" spans="1:8" ht="16.5" customHeight="1">
      <c r="A247" s="70"/>
      <c r="C247" s="39" t="s">
        <v>128</v>
      </c>
      <c r="D247" s="36"/>
    </row>
    <row r="248" spans="1:8" ht="16.5" customHeight="1">
      <c r="A248" s="8"/>
      <c r="B248" s="6"/>
      <c r="C248" s="45" t="s">
        <v>129</v>
      </c>
      <c r="D248" s="39"/>
      <c r="E248" s="39"/>
      <c r="F248" s="39"/>
      <c r="G248" s="39"/>
    </row>
    <row r="249" spans="1:8" ht="16.5" customHeight="1">
      <c r="C249" s="45" t="s">
        <v>130</v>
      </c>
      <c r="D249" s="39"/>
      <c r="E249" s="39"/>
      <c r="F249" s="39"/>
      <c r="G249" s="39"/>
    </row>
    <row r="250" spans="1:8" ht="16.5" customHeight="1">
      <c r="C250" s="45" t="s">
        <v>131</v>
      </c>
      <c r="D250" s="39"/>
      <c r="E250" s="39"/>
      <c r="F250" s="39"/>
      <c r="G250" s="39"/>
    </row>
    <row r="251" spans="1:8" ht="16.5" customHeight="1">
      <c r="C251" s="45" t="s">
        <v>132</v>
      </c>
      <c r="D251" s="39"/>
      <c r="E251" s="39"/>
      <c r="F251" s="39"/>
      <c r="G251" s="39"/>
    </row>
    <row r="252" spans="1:8" ht="13.5" customHeight="1">
      <c r="C252" s="46">
        <f ca="1">TODAY()</f>
        <v>45826</v>
      </c>
      <c r="D252" s="39"/>
      <c r="E252" s="39"/>
      <c r="F252" s="39"/>
      <c r="G252" s="39"/>
    </row>
    <row r="253" spans="1:8" ht="16.5" customHeight="1">
      <c r="C253" s="39"/>
      <c r="D253" s="39"/>
      <c r="E253" s="39"/>
      <c r="F253" s="39"/>
      <c r="G253" s="39"/>
    </row>
    <row r="254" spans="1:8" ht="34.9" customHeight="1">
      <c r="C254" s="129" t="s">
        <v>133</v>
      </c>
      <c r="D254" s="129"/>
      <c r="E254" s="129"/>
      <c r="F254" s="129"/>
      <c r="G254" s="129"/>
    </row>
    <row r="255" spans="1:8" ht="16.5" customHeight="1">
      <c r="C255" s="38"/>
    </row>
    <row r="256" spans="1:8" ht="16.5" customHeight="1"/>
    <row r="257" spans="3:3" ht="16.5" customHeight="1"/>
    <row r="258" spans="3:3">
      <c r="C258" s="38"/>
    </row>
  </sheetData>
  <sheetProtection selectLockedCells="1"/>
  <dataConsolidate/>
  <mergeCells count="80">
    <mergeCell ref="F230:G230"/>
    <mergeCell ref="F231:G231"/>
    <mergeCell ref="F232:G232"/>
    <mergeCell ref="F218:G218"/>
    <mergeCell ref="F220:G220"/>
    <mergeCell ref="F222:G222"/>
    <mergeCell ref="F228:G228"/>
    <mergeCell ref="F229:G229"/>
    <mergeCell ref="F212:G212"/>
    <mergeCell ref="F214:G214"/>
    <mergeCell ref="F216:G216"/>
    <mergeCell ref="F200:G200"/>
    <mergeCell ref="F202:G202"/>
    <mergeCell ref="F204:G204"/>
    <mergeCell ref="F206:G206"/>
    <mergeCell ref="F210:G210"/>
    <mergeCell ref="F186:G186"/>
    <mergeCell ref="F190:G190"/>
    <mergeCell ref="F192:G192"/>
    <mergeCell ref="F194:G194"/>
    <mergeCell ref="F198:G198"/>
    <mergeCell ref="F172:G172"/>
    <mergeCell ref="F176:G176"/>
    <mergeCell ref="F180:G180"/>
    <mergeCell ref="F184:G184"/>
    <mergeCell ref="F154:G154"/>
    <mergeCell ref="F160:G160"/>
    <mergeCell ref="F164:G164"/>
    <mergeCell ref="F166:G166"/>
    <mergeCell ref="F170:G170"/>
    <mergeCell ref="F147:G147"/>
    <mergeCell ref="F150:G150"/>
    <mergeCell ref="F118:G118"/>
    <mergeCell ref="F120:G120"/>
    <mergeCell ref="F122:G122"/>
    <mergeCell ref="F126:G126"/>
    <mergeCell ref="F132:G132"/>
    <mergeCell ref="F108:G108"/>
    <mergeCell ref="F110:G110"/>
    <mergeCell ref="F114:G114"/>
    <mergeCell ref="F116:G116"/>
    <mergeCell ref="F143:G143"/>
    <mergeCell ref="F134:G141"/>
    <mergeCell ref="F98:G98"/>
    <mergeCell ref="F102:G102"/>
    <mergeCell ref="F104:G104"/>
    <mergeCell ref="F90:G90"/>
    <mergeCell ref="F94:G94"/>
    <mergeCell ref="F96:G96"/>
    <mergeCell ref="D8:F8"/>
    <mergeCell ref="D10:F10"/>
    <mergeCell ref="E14:G14"/>
    <mergeCell ref="D16:F16"/>
    <mergeCell ref="D20:F20"/>
    <mergeCell ref="D21:F21"/>
    <mergeCell ref="D36:F36"/>
    <mergeCell ref="D37:F37"/>
    <mergeCell ref="D38:F38"/>
    <mergeCell ref="D67:F67"/>
    <mergeCell ref="D22:F22"/>
    <mergeCell ref="D23:F23"/>
    <mergeCell ref="D24:F24"/>
    <mergeCell ref="D35:F35"/>
    <mergeCell ref="D30:F30"/>
    <mergeCell ref="A1:H5"/>
    <mergeCell ref="H14:H17"/>
    <mergeCell ref="C50:C51"/>
    <mergeCell ref="G45:H48"/>
    <mergeCell ref="C254:G254"/>
    <mergeCell ref="D124:F124"/>
    <mergeCell ref="D128:E128"/>
    <mergeCell ref="D156:F156"/>
    <mergeCell ref="D240:E240"/>
    <mergeCell ref="F73:G73"/>
    <mergeCell ref="F75:G75"/>
    <mergeCell ref="F78:G78"/>
    <mergeCell ref="F82:G82"/>
    <mergeCell ref="F84:G84"/>
    <mergeCell ref="F86:G86"/>
    <mergeCell ref="F88:G88"/>
  </mergeCells>
  <conditionalFormatting sqref="B71:H78">
    <cfRule type="expression" dxfId="51" priority="45">
      <formula>$D$18=0</formula>
    </cfRule>
  </conditionalFormatting>
  <conditionalFormatting sqref="B84:H88">
    <cfRule type="expression" dxfId="50" priority="44">
      <formula>$E$84="Non applicable"</formula>
    </cfRule>
  </conditionalFormatting>
  <conditionalFormatting sqref="B89:H89">
    <cfRule type="expression" dxfId="49" priority="12">
      <formula>AND($E$88="Non applicable",$E$90="Non applicable")</formula>
    </cfRule>
  </conditionalFormatting>
  <conditionalFormatting sqref="B90:H90">
    <cfRule type="expression" dxfId="48" priority="43">
      <formula>$E$90="Non applicable"</formula>
    </cfRule>
  </conditionalFormatting>
  <conditionalFormatting sqref="B96:H98">
    <cfRule type="expression" dxfId="47" priority="42">
      <formula>$E$96="Non applicable"</formula>
    </cfRule>
  </conditionalFormatting>
  <conditionalFormatting sqref="B104:H104">
    <cfRule type="expression" dxfId="46" priority="41">
      <formula>$E$104="Non applicable"</formula>
    </cfRule>
  </conditionalFormatting>
  <conditionalFormatting sqref="B110:H110">
    <cfRule type="expression" dxfId="45" priority="40">
      <formula>$E$110="Non applicable"</formula>
    </cfRule>
  </conditionalFormatting>
  <conditionalFormatting sqref="B118:H128">
    <cfRule type="expression" dxfId="44" priority="39">
      <formula>$E$118="Non applicable"</formula>
    </cfRule>
  </conditionalFormatting>
  <conditionalFormatting sqref="B134:H141">
    <cfRule type="expression" dxfId="43" priority="36">
      <formula>$D$132="Non"</formula>
    </cfRule>
    <cfRule type="expression" dxfId="42" priority="16">
      <formula>$D$132&lt;&gt;"Oui"</formula>
    </cfRule>
  </conditionalFormatting>
  <conditionalFormatting sqref="B142:H142">
    <cfRule type="expression" dxfId="41" priority="3">
      <formula>AND($D$43&lt;=10000000,$E$135="Non applicable")</formula>
    </cfRule>
  </conditionalFormatting>
  <conditionalFormatting sqref="B143:H143">
    <cfRule type="expression" dxfId="40" priority="4">
      <formula>$D$43&lt;=10000000</formula>
    </cfRule>
  </conditionalFormatting>
  <conditionalFormatting sqref="B145:H148">
    <cfRule type="expression" dxfId="39" priority="35">
      <formula>$E$147="Non applicable"</formula>
    </cfRule>
  </conditionalFormatting>
  <conditionalFormatting sqref="B149:H149">
    <cfRule type="expression" dxfId="38" priority="13">
      <formula>AND($E$147="Non applicable",$E$150="Non applicable")</formula>
    </cfRule>
  </conditionalFormatting>
  <conditionalFormatting sqref="B150:H150">
    <cfRule type="expression" dxfId="37" priority="14">
      <formula>$E$150="Non applicable"</formula>
    </cfRule>
  </conditionalFormatting>
  <conditionalFormatting sqref="B152:H156">
    <cfRule type="expression" dxfId="36" priority="32">
      <formula>$D$43&lt;=100000000</formula>
    </cfRule>
  </conditionalFormatting>
  <conditionalFormatting sqref="B158:H160">
    <cfRule type="expression" dxfId="35" priority="7">
      <formula>$D$43&lt;=100000000</formula>
    </cfRule>
  </conditionalFormatting>
  <conditionalFormatting sqref="B162:H166">
    <cfRule type="expression" dxfId="34" priority="6">
      <formula>$D$43&lt;=100000000</formula>
    </cfRule>
  </conditionalFormatting>
  <conditionalFormatting sqref="B168:H172">
    <cfRule type="expression" dxfId="33" priority="5">
      <formula>$D$43&lt;=100000000</formula>
    </cfRule>
  </conditionalFormatting>
  <conditionalFormatting sqref="B174:H176">
    <cfRule type="expression" dxfId="32" priority="28">
      <formula>$D$43&lt;=250000000</formula>
    </cfRule>
  </conditionalFormatting>
  <conditionalFormatting sqref="B178:H180">
    <cfRule type="expression" dxfId="31" priority="10">
      <formula>$D$43&lt;=250000000</formula>
    </cfRule>
  </conditionalFormatting>
  <conditionalFormatting sqref="B182:H186">
    <cfRule type="expression" dxfId="30" priority="9">
      <formula>$D$43&lt;=250000000</formula>
    </cfRule>
  </conditionalFormatting>
  <conditionalFormatting sqref="B188:H194">
    <cfRule type="expression" dxfId="29" priority="8">
      <formula>$D$43&lt;=250000000</formula>
    </cfRule>
  </conditionalFormatting>
  <conditionalFormatting sqref="B200:H200">
    <cfRule type="expression" dxfId="28" priority="15">
      <formula>$D$198&lt;&gt;"Oui"</formula>
    </cfRule>
    <cfRule type="expression" dxfId="27" priority="19">
      <formula>$D$198="Non"</formula>
    </cfRule>
  </conditionalFormatting>
  <conditionalFormatting sqref="B201:H201">
    <cfRule type="expression" dxfId="26" priority="11">
      <formula>AND($E$200="Non applicable",OR($D$198&lt;&gt;"Oui",$D$43&lt;=100000000))</formula>
    </cfRule>
  </conditionalFormatting>
  <conditionalFormatting sqref="B202:H206">
    <cfRule type="expression" dxfId="25" priority="18">
      <formula>OR($D$198&lt;&gt;"Oui",$D$43&lt;=100000000)</formula>
    </cfRule>
  </conditionalFormatting>
  <conditionalFormatting sqref="B212:H222">
    <cfRule type="expression" dxfId="24" priority="17">
      <formula>$E$212="Non applicable"</formula>
    </cfRule>
  </conditionalFormatting>
  <conditionalFormatting sqref="B228:H232">
    <cfRule type="expression" dxfId="23" priority="2">
      <formula>$F$226="Non"</formula>
    </cfRule>
  </conditionalFormatting>
  <conditionalFormatting sqref="D50:D51">
    <cfRule type="expression" dxfId="22" priority="102">
      <formula>$E$51&lt;&gt;""</formula>
    </cfRule>
  </conditionalFormatting>
  <conditionalFormatting sqref="D63">
    <cfRule type="expression" dxfId="21" priority="105">
      <formula>$C$63&lt;&gt;""</formula>
    </cfRule>
  </conditionalFormatting>
  <conditionalFormatting sqref="D65">
    <cfRule type="expression" dxfId="20" priority="104">
      <formula>$C$65&lt;&gt;""</formula>
    </cfRule>
  </conditionalFormatting>
  <conditionalFormatting sqref="D82">
    <cfRule type="expression" dxfId="19" priority="99">
      <formula>$C$71&lt;&gt;""</formula>
    </cfRule>
  </conditionalFormatting>
  <conditionalFormatting sqref="D143">
    <cfRule type="expression" dxfId="18" priority="81">
      <formula>$C$143&lt;&gt;""</formula>
    </cfRule>
  </conditionalFormatting>
  <conditionalFormatting sqref="D154">
    <cfRule type="expression" dxfId="17" priority="78">
      <formula>$C$154&lt;&gt;""</formula>
    </cfRule>
  </conditionalFormatting>
  <conditionalFormatting sqref="D166">
    <cfRule type="expression" dxfId="16" priority="74">
      <formula>$C$166&lt;&gt;""</formula>
    </cfRule>
  </conditionalFormatting>
  <conditionalFormatting sqref="D186">
    <cfRule type="expression" dxfId="15" priority="67">
      <formula>$C$186&lt;&gt;""</formula>
    </cfRule>
  </conditionalFormatting>
  <conditionalFormatting sqref="D128:E128">
    <cfRule type="expression" dxfId="14" priority="37">
      <formula>$D$126="Oui"</formula>
    </cfRule>
  </conditionalFormatting>
  <conditionalFormatting sqref="D240:E240">
    <cfRule type="expression" dxfId="13" priority="116">
      <formula>$F$238="Oui"</formula>
    </cfRule>
  </conditionalFormatting>
  <conditionalFormatting sqref="D20:F20">
    <cfRule type="expression" dxfId="12" priority="49">
      <formula>$C$20&lt;&gt;""</formula>
    </cfRule>
  </conditionalFormatting>
  <conditionalFormatting sqref="D21:F21">
    <cfRule type="expression" dxfId="11" priority="48">
      <formula>$C$21&lt;&gt;""</formula>
    </cfRule>
  </conditionalFormatting>
  <conditionalFormatting sqref="D22:F22">
    <cfRule type="expression" dxfId="10" priority="47">
      <formula>$C$22&lt;&gt;""</formula>
    </cfRule>
  </conditionalFormatting>
  <conditionalFormatting sqref="D23:F23">
    <cfRule type="expression" dxfId="9" priority="108">
      <formula>$C$23&lt;&gt;""</formula>
    </cfRule>
  </conditionalFormatting>
  <conditionalFormatting sqref="D24:F24">
    <cfRule type="expression" dxfId="8" priority="107">
      <formula>$C$24&lt;&gt;""</formula>
    </cfRule>
  </conditionalFormatting>
  <conditionalFormatting sqref="D67:F67">
    <cfRule type="expression" dxfId="7" priority="103">
      <formula>$C$67&lt;&gt;""</formula>
    </cfRule>
  </conditionalFormatting>
  <conditionalFormatting sqref="D124:F124">
    <cfRule type="expression" dxfId="6" priority="38">
      <formula>$D$122="Oui"</formula>
    </cfRule>
  </conditionalFormatting>
  <conditionalFormatting sqref="D156:F156">
    <cfRule type="expression" dxfId="5" priority="77">
      <formula>$D$154="Oui"</formula>
    </cfRule>
  </conditionalFormatting>
  <conditionalFormatting sqref="E50:E51">
    <cfRule type="expression" dxfId="4" priority="101">
      <formula>$D$51&lt;&gt;""</formula>
    </cfRule>
  </conditionalFormatting>
  <conditionalFormatting sqref="F143:G143">
    <cfRule type="expression" dxfId="3" priority="34">
      <formula>$C$143&lt;&gt;""</formula>
    </cfRule>
  </conditionalFormatting>
  <conditionalFormatting sqref="F166:G166">
    <cfRule type="expression" dxfId="2" priority="31">
      <formula>$D$164="Oui"</formula>
    </cfRule>
  </conditionalFormatting>
  <conditionalFormatting sqref="F186:G186">
    <cfRule type="expression" dxfId="1" priority="20">
      <formula>$D$184="Oui"</formula>
    </cfRule>
  </conditionalFormatting>
  <conditionalFormatting sqref="H228:H232">
    <cfRule type="expression" dxfId="0" priority="1">
      <formula>$F$226="Non"</formula>
    </cfRule>
  </conditionalFormatting>
  <dataValidations count="12">
    <dataValidation type="whole" allowBlank="1" showErrorMessage="1" errorTitle="Code Postal" error="Merci de renseigner un code postal à 5 chiffres." promptTitle="Code Postal" sqref="D13" xr:uid="{727E96D8-0F35-4D8C-B6F0-26DE9EF638BD}">
      <formula1>1000</formula1>
      <formula2>98000</formula2>
    </dataValidation>
    <dataValidation type="list" allowBlank="1" showInputMessage="1" showErrorMessage="1" sqref="D26 F238:F239 D32:D34 F226 D110 D108 F236 D84 D86 D88 D90 D94 D96 D102 D104 F234 D114 D116 D118 D120 D122 D126 D132 D222 D143 D147 D150 D154 D160 D164 D166 D170 D172 D180 D184 D186 D190 D192 D194 D198 D200 D202 D204 D206 D210 D212 D214 D216 D218 D220 D135 D137 D139 D141 D73 D75:D76 D78" xr:uid="{CC8DF8C5-38A3-4D6A-A69D-1EC8D13082E1}">
      <formula1>"Oui,Non"</formula1>
    </dataValidation>
    <dataValidation type="whole" allowBlank="1" showErrorMessage="1" errorTitle="Code Postal" error="Merci de renseigner un code postal à 5 chiffres." promptTitle="Code Postal" sqref="D12" xr:uid="{28252BD1-5C4A-4C34-A41F-E2EF3220BE1F}">
      <formula1>1000</formula1>
      <formula2>99000</formula2>
    </dataValidation>
    <dataValidation type="list" allowBlank="1" showInputMessage="1" showErrorMessage="1" sqref="D18" xr:uid="{76AA36C7-F354-4B11-97DC-78CA96007C19}">
      <formula1>"0,1,2,3,4,5,Plus de 5"</formula1>
    </dataValidation>
    <dataValidation type="whole" operator="greaterThanOrEqual" allowBlank="1" showErrorMessage="1" errorTitle="Nombre d'employés" error="Veuillez indiquer un nombre entier." promptTitle="Code Postal" sqref="D54" xr:uid="{8E90B53F-A858-4589-BD3C-2A4E006BF0FC}">
      <formula1>0</formula1>
    </dataValidation>
    <dataValidation type="list" operator="greaterThanOrEqual" allowBlank="1" showErrorMessage="1" errorTitle="Code Postal" error="Merci de renseigner un code postal à 5 chiffres." promptTitle="Code Postal" sqref="D56" xr:uid="{C9A3244B-038B-4C16-9043-443DE6CB4296}">
      <formula1>"100000,200000,300000,500000,750000,1000000,1500000,2000000,2500000,3000000,5000000,7500000,10000000"</formula1>
    </dataValidation>
    <dataValidation type="list" operator="greaterThanOrEqual" allowBlank="1" showErrorMessage="1" errorTitle="Code Postal" error="Merci de renseigner un code postal à 5 chiffres." promptTitle="Code Postal" sqref="D58" xr:uid="{7051951F-CB5C-46A4-A4C8-3023D7F15493}">
      <formula1>"1000,2500,5000,10000,25000,50000"</formula1>
    </dataValidation>
    <dataValidation type="list" allowBlank="1" showInputMessage="1" showErrorMessage="1" sqref="F61" xr:uid="{77D13AC4-32E1-4CB9-9EAA-203AD0F8649B}">
      <formula1>$H$61:$H$62</formula1>
    </dataValidation>
    <dataValidation type="decimal" operator="greaterThanOrEqual" allowBlank="1" showInputMessage="1" showErrorMessage="1" errorTitle="Chiffre d'affaires" error="Veuillez indiquer votre chiffre d'affaires" sqref="E46:F48 D43:F43" xr:uid="{09AF8315-4D86-48D3-A556-65F1B688D3C1}">
      <formula1>0</formula1>
    </dataValidation>
    <dataValidation type="list" allowBlank="1" showInputMessage="1" showErrorMessage="1" sqref="D82" xr:uid="{AF171468-97FD-4FDC-9693-E38788758203}">
      <formula1>"&lt; à 250 000,Entre 250 000 et 499 999, Entre 500 000 et 999 999, Entre 1 000 000 et 6 000 000, &gt; à 6 000 000"</formula1>
    </dataValidation>
    <dataValidation type="list" allowBlank="1" showInputMessage="1" showErrorMessage="1" sqref="D98" xr:uid="{82EC8FC8-479A-4B9A-BAE7-4A4A5A4B8179}">
      <formula1>"&lt; à 250 000,Entre 250 000 et 499 999, Entre 500 000 et 999 999, Entre 1 000 000 et 5 000 000,&gt; à 5 000 000"</formula1>
    </dataValidation>
    <dataValidation type="list" allowBlank="1" showInputMessage="1" showErrorMessage="1" sqref="D176" xr:uid="{D308C33B-1313-402F-B147-9C5FD2309F4D}">
      <formula1>"Oui au moins annuellement,Oui à une fréquence supérieure à annuellement,Non"</formula1>
    </dataValidation>
  </dataValidations>
  <hyperlinks>
    <hyperlink ref="C254:G254" r:id="rId1" display="mailto:hiscox.asspro@hiscox.fr?subject=Demande%20de%20cotation%20-%20Questionnaire%20Cyber" xr:uid="{CC6BD654-305D-463B-9986-C6EB1F8F2F6A}"/>
    <hyperlink ref="H14:H17" r:id="rId2" display="https://www.hiscox.fr/courtage/sites/courtage/files/documents/brochure_cyberclear_by_hiscox25.pdf" xr:uid="{50C8553A-BD1B-46AA-A48D-95D25BCCA7E6}"/>
  </hyperlinks>
  <printOptions horizontalCentered="1" verticalCentered="1"/>
  <pageMargins left="0.19685039370078741" right="0.19685039370078741" top="0.19685039370078741" bottom="0.19685039370078741" header="0" footer="0"/>
  <pageSetup paperSize="9" scale="44" fitToWidth="0" fitToHeight="0" orientation="portrait" r:id="rId3"/>
  <ignoredErrors>
    <ignoredError sqref="E26 E73 E75 E78 E32" unlockedFormula="1"/>
  </ignoredErrors>
  <drawing r:id="rId4"/>
  <legacyDrawing r:id="rId5"/>
  <mc:AlternateContent xmlns:mc="http://schemas.openxmlformats.org/markup-compatibility/2006">
    <mc:Choice Requires="x14">
      <controls>
        <mc:AlternateContent xmlns:mc="http://schemas.openxmlformats.org/markup-compatibility/2006">
          <mc:Choice Requires="x14">
            <control shapeId="1041" r:id="rId6" name="Check Box 17">
              <controlPr defaultSize="0" autoFill="0" autoLine="0" autoPict="0">
                <anchor moveWithCells="1">
                  <from>
                    <xdr:col>0</xdr:col>
                    <xdr:colOff>2295525</xdr:colOff>
                    <xdr:row>243</xdr:row>
                    <xdr:rowOff>0</xdr:rowOff>
                  </from>
                  <to>
                    <xdr:col>2</xdr:col>
                    <xdr:colOff>257175</xdr:colOff>
                    <xdr:row>244</xdr:row>
                    <xdr:rowOff>9525</xdr:rowOff>
                  </to>
                </anchor>
              </controlPr>
            </control>
          </mc:Choice>
        </mc:AlternateContent>
        <mc:AlternateContent xmlns:mc="http://schemas.openxmlformats.org/markup-compatibility/2006">
          <mc:Choice Requires="x14">
            <control shapeId="1043" r:id="rId7" name="Check Box 19">
              <controlPr defaultSize="0" autoFill="0" autoLine="0" autoPict="0">
                <anchor moveWithCells="1">
                  <from>
                    <xdr:col>0</xdr:col>
                    <xdr:colOff>2295525</xdr:colOff>
                    <xdr:row>247</xdr:row>
                    <xdr:rowOff>0</xdr:rowOff>
                  </from>
                  <to>
                    <xdr:col>2</xdr:col>
                    <xdr:colOff>257175</xdr:colOff>
                    <xdr:row>248</xdr:row>
                    <xdr:rowOff>9525</xdr:rowOff>
                  </to>
                </anchor>
              </controlPr>
            </control>
          </mc:Choice>
        </mc:AlternateContent>
        <mc:AlternateContent xmlns:mc="http://schemas.openxmlformats.org/markup-compatibility/2006">
          <mc:Choice Requires="x14">
            <control shapeId="1095" r:id="rId8" name="Check Box 71">
              <controlPr defaultSize="0" autoFill="0" autoLine="0" autoPict="0">
                <anchor moveWithCells="1">
                  <from>
                    <xdr:col>0</xdr:col>
                    <xdr:colOff>2295525</xdr:colOff>
                    <xdr:row>244</xdr:row>
                    <xdr:rowOff>0</xdr:rowOff>
                  </from>
                  <to>
                    <xdr:col>2</xdr:col>
                    <xdr:colOff>257175</xdr:colOff>
                    <xdr:row>245</xdr:row>
                    <xdr:rowOff>9525</xdr:rowOff>
                  </to>
                </anchor>
              </controlPr>
            </control>
          </mc:Choice>
        </mc:AlternateContent>
        <mc:AlternateContent xmlns:mc="http://schemas.openxmlformats.org/markup-compatibility/2006">
          <mc:Choice Requires="x14">
            <control shapeId="1096" r:id="rId9" name="Check Box 72">
              <controlPr defaultSize="0" autoFill="0" autoLine="0" autoPict="0">
                <anchor moveWithCells="1">
                  <from>
                    <xdr:col>0</xdr:col>
                    <xdr:colOff>2295525</xdr:colOff>
                    <xdr:row>246</xdr:row>
                    <xdr:rowOff>0</xdr:rowOff>
                  </from>
                  <to>
                    <xdr:col>2</xdr:col>
                    <xdr:colOff>257175</xdr:colOff>
                    <xdr:row>247</xdr:row>
                    <xdr:rowOff>9525</xdr:rowOff>
                  </to>
                </anchor>
              </controlPr>
            </control>
          </mc:Choice>
        </mc:AlternateContent>
        <mc:AlternateContent xmlns:mc="http://schemas.openxmlformats.org/markup-compatibility/2006">
          <mc:Choice Requires="x14">
            <control shapeId="1099" r:id="rId10" name="Check Box 75">
              <controlPr defaultSize="0" autoFill="0" autoLine="0" autoPict="0">
                <anchor moveWithCells="1">
                  <from>
                    <xdr:col>0</xdr:col>
                    <xdr:colOff>2295525</xdr:colOff>
                    <xdr:row>244</xdr:row>
                    <xdr:rowOff>0</xdr:rowOff>
                  </from>
                  <to>
                    <xdr:col>2</xdr:col>
                    <xdr:colOff>257175</xdr:colOff>
                    <xdr:row>245</xdr:row>
                    <xdr:rowOff>9525</xdr:rowOff>
                  </to>
                </anchor>
              </controlPr>
            </control>
          </mc:Choice>
        </mc:AlternateContent>
        <mc:AlternateContent xmlns:mc="http://schemas.openxmlformats.org/markup-compatibility/2006">
          <mc:Choice Requires="x14">
            <control shapeId="1100" r:id="rId11" name="Check Box 76">
              <controlPr defaultSize="0" autoFill="0" autoLine="0" autoPict="0">
                <anchor moveWithCells="1">
                  <from>
                    <xdr:col>0</xdr:col>
                    <xdr:colOff>2295525</xdr:colOff>
                    <xdr:row>245</xdr:row>
                    <xdr:rowOff>0</xdr:rowOff>
                  </from>
                  <to>
                    <xdr:col>2</xdr:col>
                    <xdr:colOff>257175</xdr:colOff>
                    <xdr:row>246</xdr:row>
                    <xdr:rowOff>9525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A4A6C6-A5B8-4FE1-B49F-0B44E8387733}">
  <dimension ref="A1:A11"/>
  <sheetViews>
    <sheetView workbookViewId="0">
      <selection activeCell="D21" sqref="D21"/>
    </sheetView>
  </sheetViews>
  <sheetFormatPr defaultColWidth="11.42578125" defaultRowHeight="12.75"/>
  <sheetData>
    <row r="1" spans="1:1" ht="15">
      <c r="A1" s="83" t="s">
        <v>134</v>
      </c>
    </row>
    <row r="2" spans="1:1">
      <c r="A2" s="84" t="s">
        <v>135</v>
      </c>
    </row>
    <row r="3" spans="1:1">
      <c r="A3" s="84" t="s">
        <v>136</v>
      </c>
    </row>
    <row r="4" spans="1:1">
      <c r="A4" s="85" t="s">
        <v>137</v>
      </c>
    </row>
    <row r="5" spans="1:1">
      <c r="A5" s="84" t="s">
        <v>138</v>
      </c>
    </row>
    <row r="6" spans="1:1">
      <c r="A6" s="85" t="s">
        <v>139</v>
      </c>
    </row>
    <row r="7" spans="1:1">
      <c r="A7" s="86" t="s">
        <v>140</v>
      </c>
    </row>
    <row r="8" spans="1:1">
      <c r="A8" s="84" t="s">
        <v>141</v>
      </c>
    </row>
    <row r="9" spans="1:1">
      <c r="A9" s="85" t="s">
        <v>142</v>
      </c>
    </row>
    <row r="10" spans="1:1">
      <c r="A10" s="84" t="s">
        <v>143</v>
      </c>
    </row>
    <row r="11" spans="1:1">
      <c r="A11" s="84" t="s">
        <v>144</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FFA34F008C2E114AB5E91DD72885E5E9" ma:contentTypeVersion="17" ma:contentTypeDescription="Create a new document." ma:contentTypeScope="" ma:versionID="8506bf29ed1ceaebcb54f2ae434f0656">
  <xsd:schema xmlns:xsd="http://www.w3.org/2001/XMLSchema" xmlns:xs="http://www.w3.org/2001/XMLSchema" xmlns:p="http://schemas.microsoft.com/office/2006/metadata/properties" xmlns:ns2="425bd26c-f9b0-41a1-bb0d-65a389968ef9" xmlns:ns3="84da3797-77b7-4f4b-840c-52b6abffbe34" targetNamespace="http://schemas.microsoft.com/office/2006/metadata/properties" ma:root="true" ma:fieldsID="7f7b6e1e14fc94680c3310c460c56f8f" ns2:_="" ns3:_="">
    <xsd:import namespace="425bd26c-f9b0-41a1-bb0d-65a389968ef9"/>
    <xsd:import namespace="84da3797-77b7-4f4b-840c-52b6abffbe34"/>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LengthInSeconds" minOccurs="0"/>
                <xsd:element ref="ns2:MediaServiceDateTaken" minOccurs="0"/>
                <xsd:element ref="ns2:MediaServiceLocation" minOccurs="0"/>
                <xsd:element ref="ns2:MediaServiceObjectDetectorVersions" minOccurs="0"/>
                <xsd:element ref="ns2:MediaServiceSearchProperties" minOccurs="0"/>
                <xsd:element ref="ns2:lie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25bd26c-f9b0-41a1-bb0d-65a389968ef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1da0ffac-4e9f-4916-8cb1-401349fce21b"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LengthInSeconds" ma:index="18" nillable="true" ma:displayName="MediaLengthInSeconds" ma:hidden="true" ma:internalName="MediaLengthInSeconds" ma:readOnly="true">
      <xsd:simpleType>
        <xsd:restriction base="dms:Unknown"/>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ServiceLocation" ma:index="20" nillable="true" ma:displayName="Location" ma:indexed="true" ma:internalName="MediaServiceLocation" ma:readOnly="true">
      <xsd:simpleType>
        <xsd:restriction base="dms:Text"/>
      </xsd:simpleType>
    </xsd:element>
    <xsd:element name="MediaServiceObjectDetectorVersions" ma:index="21" nillable="true" ma:displayName="MediaServiceObjectDetectorVersions"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lien" ma:index="23" nillable="true" ma:displayName="lien" ma:format="Hyperlink" ma:internalName="lien">
      <xsd:complexType>
        <xsd:complexContent>
          <xsd:extension base="dms:URL">
            <xsd:sequence>
              <xsd:element name="Url" type="dms:ValidUrl" minOccurs="0" nillable="true"/>
              <xsd:element name="Description" type="xsd:string" nillable="true"/>
            </xsd:sequence>
          </xsd:extension>
        </xsd:complexContent>
      </xsd:complexType>
    </xsd:element>
    <xsd:element name="MediaServiceBillingMetadata" ma:index="24"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4da3797-77b7-4f4b-840c-52b6abffbe34"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14" nillable="true" ma:displayName="Taxonomy Catch All Column" ma:hidden="true" ma:list="{a76a1ed4-ee91-4545-93d0-dcd73d1c0c2d}" ma:internalName="TaxCatchAll" ma:showField="CatchAllData" ma:web="84da3797-77b7-4f4b-840c-52b6abffbe3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25bd26c-f9b0-41a1-bb0d-65a389968ef9">
      <Terms xmlns="http://schemas.microsoft.com/office/infopath/2007/PartnerControls"/>
    </lcf76f155ced4ddcb4097134ff3c332f>
    <TaxCatchAll xmlns="84da3797-77b7-4f4b-840c-52b6abffbe34" xsi:nil="true"/>
    <lien xmlns="425bd26c-f9b0-41a1-bb0d-65a389968ef9">
      <Url xsi:nil="true"/>
      <Description xsi:nil="true"/>
    </lien>
  </documentManagement>
</p:properties>
</file>

<file path=customXml/itemProps1.xml><?xml version="1.0" encoding="utf-8"?>
<ds:datastoreItem xmlns:ds="http://schemas.openxmlformats.org/officeDocument/2006/customXml" ds:itemID="{2F05FFF6-8C8F-4135-B9FF-E445D919B9A1}"/>
</file>

<file path=customXml/itemProps2.xml><?xml version="1.0" encoding="utf-8"?>
<ds:datastoreItem xmlns:ds="http://schemas.openxmlformats.org/officeDocument/2006/customXml" ds:itemID="{67A48CC2-21E4-4F05-969A-EDE4A73953B5}"/>
</file>

<file path=customXml/itemProps3.xml><?xml version="1.0" encoding="utf-8"?>
<ds:datastoreItem xmlns:ds="http://schemas.openxmlformats.org/officeDocument/2006/customXml" ds:itemID="{0AA5B568-AAFF-4F49-B746-622568093EA1}"/>
</file>

<file path=docMetadata/LabelInfo.xml><?xml version="1.0" encoding="utf-8"?>
<clbl:labelList xmlns:clbl="http://schemas.microsoft.com/office/2020/mipLabelMetadata">
  <clbl:label id="{b0e772fd-230e-46a1-9b91-16e31ba7e038}" enabled="1" method="Privileged" siteId="{dfbcc178-bccf-4595-8f8e-3a3175df90b7}" removed="0"/>
</clbl:labelLis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Nabila Chaddari</dc:creator>
  <cp:keywords/>
  <dc:description/>
  <cp:lastModifiedBy>Floriane Teisseire</cp:lastModifiedBy>
  <cp:revision/>
  <dcterms:created xsi:type="dcterms:W3CDTF">2024-06-27T15:27:49Z</dcterms:created>
  <dcterms:modified xsi:type="dcterms:W3CDTF">2025-06-18T13:41:13Z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0x010100FFA34F008C2E114AB5E91DD72885E5E9</vt:lpwstr>
  </property>
  <property fmtid="{D5CDD505-2E9C-101B-9397-08002B2CF9AE}" pid="3" name="MediaServiceImageTags">
    <vt:lpwstr/>
  </property>
</Properties>
</file>